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60" activeTab="2"/>
  </bookViews>
  <sheets>
    <sheet name="nas_zebr_c1" sheetId="1" r:id="rId1"/>
    <sheet name="28_9" sheetId="2" r:id="rId2"/>
    <sheet name="celkove_poradi" sheetId="3" r:id="rId3"/>
    <sheet name="A" sheetId="4" r:id="rId4"/>
    <sheet name="B" sheetId="5" r:id="rId5"/>
    <sheet name="C" sheetId="6" r:id="rId6"/>
    <sheet name="D" sheetId="7" r:id="rId7"/>
    <sheet name="E" sheetId="8" r:id="rId8"/>
    <sheet name="F" sheetId="9" r:id="rId9"/>
    <sheet name="G" sheetId="10" r:id="rId10"/>
  </sheets>
  <definedNames/>
  <calcPr fullCalcOnLoad="1"/>
</workbook>
</file>

<file path=xl/sharedStrings.xml><?xml version="1.0" encoding="utf-8"?>
<sst xmlns="http://schemas.openxmlformats.org/spreadsheetml/2006/main" count="4951" uniqueCount="614">
  <si>
    <t>dci</t>
  </si>
  <si>
    <t>TJ AŠ Mladá Boleslav</t>
  </si>
  <si>
    <t>jni</t>
  </si>
  <si>
    <t>Chalupa Josef</t>
  </si>
  <si>
    <t>TTC Brandýs nad Labem</t>
  </si>
  <si>
    <t>sži</t>
  </si>
  <si>
    <t>Hýža Daniel</t>
  </si>
  <si>
    <t>TSM Kladno</t>
  </si>
  <si>
    <t>Šejvl Jakub</t>
  </si>
  <si>
    <t>mži</t>
  </si>
  <si>
    <t>TTC Kladno</t>
  </si>
  <si>
    <t>Švarc Ondřej</t>
  </si>
  <si>
    <t>TJ Sokol Uhlířské Janovice</t>
  </si>
  <si>
    <t>Novák Michal</t>
  </si>
  <si>
    <t>Sviták Petr</t>
  </si>
  <si>
    <t>Balák Kryštof</t>
  </si>
  <si>
    <t>Záboj Matěj</t>
  </si>
  <si>
    <t>Kulichová Jana</t>
  </si>
  <si>
    <t>STC Slaný</t>
  </si>
  <si>
    <t>dky</t>
  </si>
  <si>
    <t>Kasnerová Karolína</t>
  </si>
  <si>
    <t>Hejda Václav</t>
  </si>
  <si>
    <t>KST Rakovník</t>
  </si>
  <si>
    <t>Bošinová Veronika</t>
  </si>
  <si>
    <t>SKST Vlašim</t>
  </si>
  <si>
    <t>Mitka Kryštof</t>
  </si>
  <si>
    <t>Stránská Anna</t>
  </si>
  <si>
    <t>Viktorie Radim</t>
  </si>
  <si>
    <t>mžy</t>
  </si>
  <si>
    <t>Strnad Richard</t>
  </si>
  <si>
    <t>Pokorný Tomáš</t>
  </si>
  <si>
    <t>Pesl Václav</t>
  </si>
  <si>
    <t>TJ Sokol Buštěhrad</t>
  </si>
  <si>
    <t>TTC Říčany</t>
  </si>
  <si>
    <t>Bošinová Aneta</t>
  </si>
  <si>
    <t>sžy</t>
  </si>
  <si>
    <t>Štricová Niamh</t>
  </si>
  <si>
    <t>Moravec Petr</t>
  </si>
  <si>
    <t>TJ Sokol Lány</t>
  </si>
  <si>
    <t>Dobej Michal</t>
  </si>
  <si>
    <t>Botka Jan</t>
  </si>
  <si>
    <t>Pisár Jan</t>
  </si>
  <si>
    <t>nži</t>
  </si>
  <si>
    <t>Jaroň Daniel</t>
  </si>
  <si>
    <t>Sláčal Pavel</t>
  </si>
  <si>
    <t>TJ Lokomotiva Nymburk</t>
  </si>
  <si>
    <t>Čamr František</t>
  </si>
  <si>
    <t>Šípková Nela</t>
  </si>
  <si>
    <t>Záhrubský David</t>
  </si>
  <si>
    <t>Sysel Vojtěch</t>
  </si>
  <si>
    <t>Matějovská Anna</t>
  </si>
  <si>
    <t>TJ Sokol Chlístovice</t>
  </si>
  <si>
    <t>Havlík Vít</t>
  </si>
  <si>
    <t>Gaj Stanislav</t>
  </si>
  <si>
    <t>Beranová Sára</t>
  </si>
  <si>
    <t>Paál Daniel</t>
  </si>
  <si>
    <t>TJ Spartak Čelákovice</t>
  </si>
  <si>
    <t>Kóňa Marek</t>
  </si>
  <si>
    <t>Beran Tomáš</t>
  </si>
  <si>
    <t>TJ Sokol Čáslav</t>
  </si>
  <si>
    <t>Cimrmanová Eliška</t>
  </si>
  <si>
    <t>Adamczuk Jan</t>
  </si>
  <si>
    <t>Franeková Věra</t>
  </si>
  <si>
    <t>Švec Martin</t>
  </si>
  <si>
    <t>TTC Příbram</t>
  </si>
  <si>
    <t>Černý Martin</t>
  </si>
  <si>
    <t>Oplt Miroslav</t>
  </si>
  <si>
    <t>Průša Ondřej</t>
  </si>
  <si>
    <t>Máša Jan</t>
  </si>
  <si>
    <t>Chadima Ondřej</t>
  </si>
  <si>
    <t>Lafek Dominik</t>
  </si>
  <si>
    <t>Stejskal Tomáš</t>
  </si>
  <si>
    <t>Vojna Daniel</t>
  </si>
  <si>
    <t>Slavík Radek</t>
  </si>
  <si>
    <t>Bláha Jiří</t>
  </si>
  <si>
    <t>Jirkovský Antonín</t>
  </si>
  <si>
    <t>TJ Slovan Lochovice</t>
  </si>
  <si>
    <t>Augustin Matěj</t>
  </si>
  <si>
    <t>Veselý Filip</t>
  </si>
  <si>
    <t>TJ Lokomotiva Vršovice</t>
  </si>
  <si>
    <t>Brynda Matyáš</t>
  </si>
  <si>
    <t>Chaloupka Mikuláš</t>
  </si>
  <si>
    <t>Pěnkavová Kristýna</t>
  </si>
  <si>
    <t>Botková Michaela</t>
  </si>
  <si>
    <t>nžy</t>
  </si>
  <si>
    <t>TJ Sadská</t>
  </si>
  <si>
    <t>Moravec Michal</t>
  </si>
  <si>
    <t>Vydrová Lucie</t>
  </si>
  <si>
    <t>Silavecká Julie</t>
  </si>
  <si>
    <t>Pinkava Pavel</t>
  </si>
  <si>
    <t>Zelingrová Kamila</t>
  </si>
  <si>
    <t>Plachá Liliana</t>
  </si>
  <si>
    <t>Silavecká Ema</t>
  </si>
  <si>
    <t>Šnajdr Jakub</t>
  </si>
  <si>
    <t>Jansta David</t>
  </si>
  <si>
    <t>Bešťák Vojtěch</t>
  </si>
  <si>
    <t>Hájek Lukáš</t>
  </si>
  <si>
    <t>Pytlíková Tereza</t>
  </si>
  <si>
    <t>Sojková Jitka</t>
  </si>
  <si>
    <t>Bláha Šimon</t>
  </si>
  <si>
    <t>Průša Jan</t>
  </si>
  <si>
    <t>Kargl Tomáš</t>
  </si>
  <si>
    <t>Kábele Jiří</t>
  </si>
  <si>
    <t>Doskočil Matěj</t>
  </si>
  <si>
    <t>Miko Sebastian</t>
  </si>
  <si>
    <t>Suk Ondřej</t>
  </si>
  <si>
    <t>Líska Filip</t>
  </si>
  <si>
    <t>Podlena Lukáš</t>
  </si>
  <si>
    <t>Pisárová Kateřina</t>
  </si>
  <si>
    <t>Slavíček Štěpán</t>
  </si>
  <si>
    <t>Moravcová Alena</t>
  </si>
  <si>
    <t>Střela Roman</t>
  </si>
  <si>
    <t>Kepka Jaroslav</t>
  </si>
  <si>
    <t>TJ Sokol Malešov</t>
  </si>
  <si>
    <t>Mulenková Eva</t>
  </si>
  <si>
    <t>Klem Ondřej</t>
  </si>
  <si>
    <t>Svoboda Tomáš</t>
  </si>
  <si>
    <t>Veselý Martin</t>
  </si>
  <si>
    <t>TJ Sokol Kosmonosy</t>
  </si>
  <si>
    <t>Jaroňová Karolína</t>
  </si>
  <si>
    <t>Strnadová Kateřina</t>
  </si>
  <si>
    <t>Gallat David</t>
  </si>
  <si>
    <t>Fridrichová Nikola</t>
  </si>
  <si>
    <t>TJ Jizera Káraný</t>
  </si>
  <si>
    <t>Pokorná Bára</t>
  </si>
  <si>
    <t>Trpáková Karolína</t>
  </si>
  <si>
    <t>Nešpor Michal</t>
  </si>
  <si>
    <t>Rylich Vojtěch</t>
  </si>
  <si>
    <t>Procházka Jan</t>
  </si>
  <si>
    <t>SKC Zruč nad Sázavou</t>
  </si>
  <si>
    <t>Novotný Jakub</t>
  </si>
  <si>
    <t>Čermáková Markéta</t>
  </si>
  <si>
    <t>Hýžová Denisa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</si>
  <si>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</si>
  <si>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</si>
  <si>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</si>
  <si>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</si>
  <si>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</si>
  <si>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</si>
  <si>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</si>
  <si>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</si>
  <si>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</si>
  <si>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</si>
  <si>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</si>
  <si>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</si>
  <si>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</si>
  <si>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</si>
  <si>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</si>
  <si>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</si>
  <si>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</si>
  <si>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</si>
  <si>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</si>
  <si>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</si>
  <si>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</si>
  <si>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</si>
  <si>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</si>
  <si>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</si>
  <si>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</si>
  <si>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</si>
  <si>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</si>
  <si>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</si>
  <si>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</si>
  <si>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</si>
  <si>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</si>
  <si>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</si>
  <si>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</si>
  <si>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</si>
  <si>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</si>
  <si>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</si>
  <si>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</si>
  <si>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</si>
  <si>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</si>
  <si>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</si>
  <si>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</si>
  <si>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</si>
  <si>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</si>
  <si>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</si>
  <si>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</si>
  <si>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</si>
  <si>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</si>
  <si>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</si>
  <si>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</si>
  <si>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</si>
  <si>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</si>
  <si>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</si>
  <si>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</si>
  <si>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</si>
  <si>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</si>
  <si>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</si>
  <si>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</si>
  <si>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</si>
  <si>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</si>
  <si>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</si>
  <si>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</si>
  <si>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</si>
  <si>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TJ Sokol Poděbrady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</si>
  <si>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</si>
  <si>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</si>
  <si>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</si>
  <si>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</si>
  <si>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</si>
  <si>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</si>
  <si>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</si>
  <si>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</si>
  <si>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</si>
  <si>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</si>
  <si>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</si>
  <si>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</si>
  <si>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</si>
  <si>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</si>
  <si>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</si>
  <si>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</si>
  <si>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</si>
  <si>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</si>
  <si>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</si>
  <si>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</si>
  <si>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</si>
  <si>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</si>
  <si>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</si>
  <si>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</si>
  <si>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</si>
  <si>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</si>
  <si>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</si>
  <si>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</si>
  <si>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</si>
  <si>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</si>
  <si>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</si>
  <si>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</si>
  <si>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</si>
  <si>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</si>
  <si>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</si>
  <si>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</si>
  <si>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</si>
  <si>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</si>
  <si>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</si>
  <si>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</si>
  <si>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</si>
  <si>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</si>
  <si>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</si>
  <si>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110.</t>
  </si>
  <si>
    <t>111.</t>
  </si>
  <si>
    <t>112.</t>
  </si>
  <si>
    <t>113.</t>
  </si>
  <si>
    <t>114.</t>
  </si>
  <si>
    <t>117.</t>
  </si>
  <si>
    <t>118.</t>
  </si>
  <si>
    <t>119.</t>
  </si>
  <si>
    <t>123.</t>
  </si>
  <si>
    <t>124.</t>
  </si>
  <si>
    <t>125.</t>
  </si>
  <si>
    <t>128.</t>
  </si>
  <si>
    <t>131.</t>
  </si>
  <si>
    <t>134.</t>
  </si>
  <si>
    <t>135.</t>
  </si>
  <si>
    <t>136.</t>
  </si>
  <si>
    <t>137.</t>
  </si>
  <si>
    <t>138.</t>
  </si>
  <si>
    <t>143.</t>
  </si>
  <si>
    <t>144.</t>
  </si>
  <si>
    <t>145.</t>
  </si>
  <si>
    <t>146.</t>
  </si>
  <si>
    <t>147.</t>
  </si>
  <si>
    <t>Vesecký David</t>
  </si>
  <si>
    <t>Řeháček Jiří</t>
  </si>
  <si>
    <t>Polívková Barbora</t>
  </si>
  <si>
    <t>120.</t>
  </si>
  <si>
    <t>SK DDM Kotlářka Praha</t>
  </si>
  <si>
    <t>TJ Chaloupky</t>
  </si>
  <si>
    <t>Trangoš Ondřej</t>
  </si>
  <si>
    <t>TJ Dynamo Nelahozeves</t>
  </si>
  <si>
    <t>Štibinger Michal</t>
  </si>
  <si>
    <t>Hrůza Matěj</t>
  </si>
  <si>
    <t>Bruchová Tereza</t>
  </si>
  <si>
    <t>Kadeřábek Ondřej</t>
  </si>
  <si>
    <t>poř.</t>
  </si>
  <si>
    <t>Příjmení+Jméno</t>
  </si>
  <si>
    <t>Oddíl</t>
  </si>
  <si>
    <t>Ročník</t>
  </si>
  <si>
    <t>kat</t>
  </si>
  <si>
    <t>StčOTm</t>
  </si>
  <si>
    <r>
      <t>Sk</t>
    </r>
    <r>
      <rPr>
        <sz val="8"/>
        <color indexed="8"/>
        <rFont val="Calibri"/>
        <family val="2"/>
      </rPr>
      <t>ó</t>
    </r>
    <r>
      <rPr>
        <sz val="8"/>
        <color indexed="8"/>
        <rFont val="Arial"/>
        <family val="2"/>
      </rPr>
      <t>re</t>
    </r>
  </si>
  <si>
    <t>Body</t>
  </si>
  <si>
    <t>Pořadí</t>
  </si>
  <si>
    <t>I.kolo</t>
  </si>
  <si>
    <t>1.set</t>
  </si>
  <si>
    <t>2.set</t>
  </si>
  <si>
    <t>3.set</t>
  </si>
  <si>
    <t>4.set</t>
  </si>
  <si>
    <t>5.set</t>
  </si>
  <si>
    <t>výsledek</t>
  </si>
  <si>
    <t>-</t>
  </si>
  <si>
    <t>II.kolo</t>
  </si>
  <si>
    <t>III.kolo</t>
  </si>
  <si>
    <r>
      <t xml:space="preserve">DIVIZE A
</t>
    </r>
    <r>
      <rPr>
        <sz val="12"/>
        <color indexed="8"/>
        <rFont val="Arial"/>
        <family val="2"/>
      </rPr>
      <t>skupina 1</t>
    </r>
  </si>
  <si>
    <t>Hliněnský Martin</t>
  </si>
  <si>
    <r>
      <t xml:space="preserve">DIVIZE A
</t>
    </r>
    <r>
      <rPr>
        <sz val="12"/>
        <color indexed="8"/>
        <rFont val="Arial"/>
        <family val="2"/>
      </rPr>
      <t>skupina 2</t>
    </r>
  </si>
  <si>
    <r>
      <t xml:space="preserve">DIVIZE A
</t>
    </r>
    <r>
      <rPr>
        <sz val="12"/>
        <color indexed="8"/>
        <rFont val="Arial"/>
        <family val="2"/>
      </rPr>
      <t>skupina 3</t>
    </r>
  </si>
  <si>
    <r>
      <t xml:space="preserve">DIVIZE A
</t>
    </r>
    <r>
      <rPr>
        <sz val="12"/>
        <color indexed="8"/>
        <rFont val="Arial"/>
        <family val="2"/>
      </rPr>
      <t>skupina 4</t>
    </r>
  </si>
  <si>
    <t>Vrecion Jiří</t>
  </si>
  <si>
    <t>TJ Sokol Králův Dvůr</t>
  </si>
  <si>
    <t>Kračmer Matěj</t>
  </si>
  <si>
    <t>Melenec Matěj</t>
  </si>
  <si>
    <t>Krameš Jan</t>
  </si>
  <si>
    <t>Kop Jaromír</t>
  </si>
  <si>
    <t>Dolejš Ladislav</t>
  </si>
  <si>
    <t>Petržílka Ondřej</t>
  </si>
  <si>
    <t>1_1</t>
  </si>
  <si>
    <t>2_1</t>
  </si>
  <si>
    <t>1_4</t>
  </si>
  <si>
    <t>2_4</t>
  </si>
  <si>
    <t>1_2</t>
  </si>
  <si>
    <t>4_1</t>
  </si>
  <si>
    <t>4_2</t>
  </si>
  <si>
    <t>2_2</t>
  </si>
  <si>
    <t>3_1</t>
  </si>
  <si>
    <t>3_2</t>
  </si>
  <si>
    <t>2_3</t>
  </si>
  <si>
    <t>3_3</t>
  </si>
  <si>
    <t>3_4</t>
  </si>
  <si>
    <t>1_3</t>
  </si>
  <si>
    <t>4_3</t>
  </si>
  <si>
    <t>4_4</t>
  </si>
  <si>
    <t>5_1</t>
  </si>
  <si>
    <t>5_2</t>
  </si>
  <si>
    <t>6_1</t>
  </si>
  <si>
    <t>6_2</t>
  </si>
  <si>
    <t>5_3</t>
  </si>
  <si>
    <t>5_4</t>
  </si>
  <si>
    <t>6_3</t>
  </si>
  <si>
    <t>6_4</t>
  </si>
  <si>
    <t>7_1</t>
  </si>
  <si>
    <t>7_2</t>
  </si>
  <si>
    <t>8_1</t>
  </si>
  <si>
    <t>8_2</t>
  </si>
  <si>
    <t>7_3</t>
  </si>
  <si>
    <t>7_4</t>
  </si>
  <si>
    <t>8_3</t>
  </si>
  <si>
    <t>8_4</t>
  </si>
  <si>
    <r>
      <t xml:space="preserve">DIVIZE B
</t>
    </r>
    <r>
      <rPr>
        <sz val="12"/>
        <color indexed="8"/>
        <rFont val="Arial"/>
        <family val="2"/>
      </rPr>
      <t>skupina 1</t>
    </r>
  </si>
  <si>
    <r>
      <t xml:space="preserve">DIVIZE B
</t>
    </r>
    <r>
      <rPr>
        <sz val="12"/>
        <color indexed="8"/>
        <rFont val="Arial"/>
        <family val="2"/>
      </rPr>
      <t>skupina 2</t>
    </r>
  </si>
  <si>
    <r>
      <t xml:space="preserve">DIVIZE B
</t>
    </r>
    <r>
      <rPr>
        <sz val="12"/>
        <color indexed="8"/>
        <rFont val="Arial"/>
        <family val="2"/>
      </rPr>
      <t>skupina 3</t>
    </r>
  </si>
  <si>
    <r>
      <t xml:space="preserve">DIVIZE B
</t>
    </r>
    <r>
      <rPr>
        <sz val="12"/>
        <color indexed="8"/>
        <rFont val="Arial"/>
        <family val="2"/>
      </rPr>
      <t>skupina 4</t>
    </r>
  </si>
  <si>
    <r>
      <t xml:space="preserve">DIVIZE C
</t>
    </r>
    <r>
      <rPr>
        <sz val="12"/>
        <color indexed="8"/>
        <rFont val="Arial"/>
        <family val="2"/>
      </rPr>
      <t>skupina 1</t>
    </r>
  </si>
  <si>
    <r>
      <t xml:space="preserve">DIVIZE C
</t>
    </r>
    <r>
      <rPr>
        <sz val="12"/>
        <color indexed="8"/>
        <rFont val="Arial"/>
        <family val="2"/>
      </rPr>
      <t>skupina 2</t>
    </r>
  </si>
  <si>
    <r>
      <t xml:space="preserve">DIVIZE C
</t>
    </r>
    <r>
      <rPr>
        <sz val="12"/>
        <color indexed="8"/>
        <rFont val="Arial"/>
        <family val="2"/>
      </rPr>
      <t>skupina 3</t>
    </r>
  </si>
  <si>
    <r>
      <t xml:space="preserve">DIVIZE C
</t>
    </r>
    <r>
      <rPr>
        <sz val="12"/>
        <color indexed="8"/>
        <rFont val="Arial"/>
        <family val="2"/>
      </rPr>
      <t>skupina 4</t>
    </r>
  </si>
  <si>
    <r>
      <t xml:space="preserve">DIVIZE D
</t>
    </r>
    <r>
      <rPr>
        <sz val="12"/>
        <color indexed="8"/>
        <rFont val="Arial"/>
        <family val="2"/>
      </rPr>
      <t>skupina 1</t>
    </r>
  </si>
  <si>
    <r>
      <t xml:space="preserve">DIVIZE D
</t>
    </r>
    <r>
      <rPr>
        <sz val="12"/>
        <color indexed="8"/>
        <rFont val="Arial"/>
        <family val="2"/>
      </rPr>
      <t>skupina 2</t>
    </r>
  </si>
  <si>
    <r>
      <t xml:space="preserve">DIVIZE D
</t>
    </r>
    <r>
      <rPr>
        <sz val="12"/>
        <color indexed="8"/>
        <rFont val="Arial"/>
        <family val="2"/>
      </rPr>
      <t>skupina 3</t>
    </r>
  </si>
  <si>
    <r>
      <t xml:space="preserve">DIVIZE D
</t>
    </r>
    <r>
      <rPr>
        <sz val="12"/>
        <color indexed="8"/>
        <rFont val="Arial"/>
        <family val="2"/>
      </rPr>
      <t>skupina 4</t>
    </r>
  </si>
  <si>
    <r>
      <t xml:space="preserve">DIVIZE E
</t>
    </r>
    <r>
      <rPr>
        <sz val="12"/>
        <color indexed="8"/>
        <rFont val="Arial"/>
        <family val="2"/>
      </rPr>
      <t>skupina 1</t>
    </r>
  </si>
  <si>
    <r>
      <t xml:space="preserve">DIVIZE E
</t>
    </r>
    <r>
      <rPr>
        <sz val="12"/>
        <color indexed="8"/>
        <rFont val="Arial"/>
        <family val="2"/>
      </rPr>
      <t>skupina 2</t>
    </r>
  </si>
  <si>
    <r>
      <t xml:space="preserve">DIVIZE E
</t>
    </r>
    <r>
      <rPr>
        <sz val="12"/>
        <color indexed="8"/>
        <rFont val="Arial"/>
        <family val="2"/>
      </rPr>
      <t>skupina 3</t>
    </r>
  </si>
  <si>
    <r>
      <t xml:space="preserve">DIVIZE E
</t>
    </r>
    <r>
      <rPr>
        <sz val="12"/>
        <color indexed="8"/>
        <rFont val="Arial"/>
        <family val="2"/>
      </rPr>
      <t>skupina 4</t>
    </r>
  </si>
  <si>
    <t>15.</t>
  </si>
  <si>
    <t>16.</t>
  </si>
  <si>
    <t>Šafková Veronika</t>
  </si>
  <si>
    <t>Bernát Jan</t>
  </si>
  <si>
    <t>Pufler Václav</t>
  </si>
  <si>
    <t>121.</t>
  </si>
  <si>
    <t>122.</t>
  </si>
  <si>
    <t>Sokol Ostředek</t>
  </si>
  <si>
    <t>Junek Jan</t>
  </si>
  <si>
    <t>Menšíková Šárka</t>
  </si>
  <si>
    <r>
      <t xml:space="preserve">DIVIZE A
</t>
    </r>
    <r>
      <rPr>
        <sz val="12"/>
        <color indexed="8"/>
        <rFont val="Arial"/>
        <family val="2"/>
      </rPr>
      <t>skupina 5 (1-8)</t>
    </r>
  </si>
  <si>
    <r>
      <t xml:space="preserve">DIVIZE A
</t>
    </r>
    <r>
      <rPr>
        <sz val="12"/>
        <color indexed="8"/>
        <rFont val="Arial"/>
        <family val="2"/>
      </rPr>
      <t>skupina 6 (1-8)</t>
    </r>
  </si>
  <si>
    <r>
      <t xml:space="preserve">DIVIZE A
</t>
    </r>
    <r>
      <rPr>
        <sz val="12"/>
        <color indexed="8"/>
        <rFont val="Arial"/>
        <family val="2"/>
      </rPr>
      <t>skupina 7 (9-16)</t>
    </r>
  </si>
  <si>
    <r>
      <t xml:space="preserve">DIVIZE A
</t>
    </r>
    <r>
      <rPr>
        <sz val="12"/>
        <color indexed="8"/>
        <rFont val="Arial"/>
        <family val="2"/>
      </rPr>
      <t>skupina 8 (9-16)</t>
    </r>
  </si>
  <si>
    <r>
      <t xml:space="preserve">DIVIZE A
</t>
    </r>
    <r>
      <rPr>
        <sz val="12"/>
        <color indexed="8"/>
        <rFont val="Arial"/>
        <family val="2"/>
      </rPr>
      <t>skupina 9 (1-4)</t>
    </r>
  </si>
  <si>
    <r>
      <t xml:space="preserve">DIVIZE A
</t>
    </r>
    <r>
      <rPr>
        <sz val="12"/>
        <color indexed="8"/>
        <rFont val="Arial"/>
        <family val="2"/>
      </rPr>
      <t>skupina 10 (5-8)</t>
    </r>
  </si>
  <si>
    <r>
      <t xml:space="preserve">DIVIZE A
</t>
    </r>
    <r>
      <rPr>
        <sz val="12"/>
        <color indexed="8"/>
        <rFont val="Arial"/>
        <family val="2"/>
      </rPr>
      <t>skupina 11 (9-12)</t>
    </r>
  </si>
  <si>
    <r>
      <t xml:space="preserve">DIVIZE A
</t>
    </r>
    <r>
      <rPr>
        <sz val="12"/>
        <color indexed="8"/>
        <rFont val="Arial"/>
        <family val="2"/>
      </rPr>
      <t>skupina 12 (13-16)</t>
    </r>
  </si>
  <si>
    <r>
      <t xml:space="preserve">DIVIZE B
</t>
    </r>
    <r>
      <rPr>
        <sz val="12"/>
        <color indexed="8"/>
        <rFont val="Arial"/>
        <family val="2"/>
      </rPr>
      <t>skupina 5 (1-8)</t>
    </r>
  </si>
  <si>
    <r>
      <t xml:space="preserve">DIVIZE B
</t>
    </r>
    <r>
      <rPr>
        <sz val="12"/>
        <color indexed="8"/>
        <rFont val="Arial"/>
        <family val="2"/>
      </rPr>
      <t>skupina 6 (1-8)</t>
    </r>
  </si>
  <si>
    <r>
      <t xml:space="preserve">DIVIZE B
</t>
    </r>
    <r>
      <rPr>
        <sz val="12"/>
        <color indexed="8"/>
        <rFont val="Arial"/>
        <family val="2"/>
      </rPr>
      <t>skupina 7 (9-16)</t>
    </r>
  </si>
  <si>
    <r>
      <t xml:space="preserve">DIVIZE B
</t>
    </r>
    <r>
      <rPr>
        <sz val="12"/>
        <color indexed="8"/>
        <rFont val="Arial"/>
        <family val="2"/>
      </rPr>
      <t>skupina 8 (9-16)</t>
    </r>
  </si>
  <si>
    <r>
      <t xml:space="preserve">DIVIZE B
</t>
    </r>
    <r>
      <rPr>
        <sz val="12"/>
        <color indexed="8"/>
        <rFont val="Arial"/>
        <family val="2"/>
      </rPr>
      <t>skupina 9 (1-4)</t>
    </r>
  </si>
  <si>
    <r>
      <t xml:space="preserve">DIVIZE B
</t>
    </r>
    <r>
      <rPr>
        <sz val="12"/>
        <color indexed="8"/>
        <rFont val="Arial"/>
        <family val="2"/>
      </rPr>
      <t>skupina 10 (5-8)</t>
    </r>
  </si>
  <si>
    <r>
      <t xml:space="preserve">DIVIZE B
</t>
    </r>
    <r>
      <rPr>
        <sz val="12"/>
        <color indexed="8"/>
        <rFont val="Arial"/>
        <family val="2"/>
      </rPr>
      <t>skupina 11 (9-12)</t>
    </r>
  </si>
  <si>
    <r>
      <t xml:space="preserve">DIVIZE B
</t>
    </r>
    <r>
      <rPr>
        <sz val="12"/>
        <color indexed="8"/>
        <rFont val="Arial"/>
        <family val="2"/>
      </rPr>
      <t>skupina 12 (13-16)</t>
    </r>
  </si>
  <si>
    <r>
      <t xml:space="preserve">DIVIZE C
</t>
    </r>
    <r>
      <rPr>
        <sz val="12"/>
        <color indexed="8"/>
        <rFont val="Arial"/>
        <family val="2"/>
      </rPr>
      <t>skupina 5 (1-8)</t>
    </r>
  </si>
  <si>
    <r>
      <t xml:space="preserve">DIVIZE C
</t>
    </r>
    <r>
      <rPr>
        <sz val="12"/>
        <color indexed="8"/>
        <rFont val="Arial"/>
        <family val="2"/>
      </rPr>
      <t>skupina 6 (1-8)</t>
    </r>
  </si>
  <si>
    <r>
      <t xml:space="preserve">DIVIZE C
</t>
    </r>
    <r>
      <rPr>
        <sz val="12"/>
        <color indexed="8"/>
        <rFont val="Arial"/>
        <family val="2"/>
      </rPr>
      <t>skupina 7 (9-16)</t>
    </r>
  </si>
  <si>
    <r>
      <t xml:space="preserve">DIVIZE C
</t>
    </r>
    <r>
      <rPr>
        <sz val="12"/>
        <color indexed="8"/>
        <rFont val="Arial"/>
        <family val="2"/>
      </rPr>
      <t>skupina 8 (9-16)</t>
    </r>
  </si>
  <si>
    <r>
      <t xml:space="preserve">DIVIZE C
</t>
    </r>
    <r>
      <rPr>
        <sz val="12"/>
        <color indexed="8"/>
        <rFont val="Arial"/>
        <family val="2"/>
      </rPr>
      <t>skupina 9 (1-4)</t>
    </r>
  </si>
  <si>
    <r>
      <t xml:space="preserve">DIVIZE C
</t>
    </r>
    <r>
      <rPr>
        <sz val="12"/>
        <color indexed="8"/>
        <rFont val="Arial"/>
        <family val="2"/>
      </rPr>
      <t>skupina 10 (5-8)</t>
    </r>
  </si>
  <si>
    <r>
      <t xml:space="preserve">DIVIZE C
</t>
    </r>
    <r>
      <rPr>
        <sz val="12"/>
        <color indexed="8"/>
        <rFont val="Arial"/>
        <family val="2"/>
      </rPr>
      <t>skupina 11 (9-12)</t>
    </r>
  </si>
  <si>
    <r>
      <t xml:space="preserve">DIVIZE C
</t>
    </r>
    <r>
      <rPr>
        <sz val="12"/>
        <color indexed="8"/>
        <rFont val="Arial"/>
        <family val="2"/>
      </rPr>
      <t>skupina 12 (13-16)</t>
    </r>
  </si>
  <si>
    <r>
      <t xml:space="preserve">DIVIZE D
</t>
    </r>
    <r>
      <rPr>
        <sz val="12"/>
        <color indexed="8"/>
        <rFont val="Arial"/>
        <family val="2"/>
      </rPr>
      <t>skupina 5 (1-8)</t>
    </r>
  </si>
  <si>
    <r>
      <t xml:space="preserve">DIVIZE D
</t>
    </r>
    <r>
      <rPr>
        <sz val="12"/>
        <color indexed="8"/>
        <rFont val="Arial"/>
        <family val="2"/>
      </rPr>
      <t>skupina 6 (1-8)</t>
    </r>
  </si>
  <si>
    <r>
      <t xml:space="preserve">DIVIZE D
</t>
    </r>
    <r>
      <rPr>
        <sz val="12"/>
        <color indexed="8"/>
        <rFont val="Arial"/>
        <family val="2"/>
      </rPr>
      <t>skupina 7 (9-16)</t>
    </r>
  </si>
  <si>
    <r>
      <t xml:space="preserve">DIVIZE D
</t>
    </r>
    <r>
      <rPr>
        <sz val="12"/>
        <color indexed="8"/>
        <rFont val="Arial"/>
        <family val="2"/>
      </rPr>
      <t>skupina 8 (9-16)</t>
    </r>
  </si>
  <si>
    <r>
      <t xml:space="preserve">DIVIZE D
</t>
    </r>
    <r>
      <rPr>
        <sz val="12"/>
        <color indexed="8"/>
        <rFont val="Arial"/>
        <family val="2"/>
      </rPr>
      <t>skupina 9 (1-4)</t>
    </r>
  </si>
  <si>
    <r>
      <t xml:space="preserve">DIVIZE D
</t>
    </r>
    <r>
      <rPr>
        <sz val="12"/>
        <color indexed="8"/>
        <rFont val="Arial"/>
        <family val="2"/>
      </rPr>
      <t>skupina 10 (5-8)</t>
    </r>
  </si>
  <si>
    <r>
      <t xml:space="preserve">DIVIZE D
</t>
    </r>
    <r>
      <rPr>
        <sz val="12"/>
        <color indexed="8"/>
        <rFont val="Arial"/>
        <family val="2"/>
      </rPr>
      <t>skupina 11 (9-12)</t>
    </r>
  </si>
  <si>
    <r>
      <t xml:space="preserve">DIVIZE D
</t>
    </r>
    <r>
      <rPr>
        <sz val="12"/>
        <color indexed="8"/>
        <rFont val="Arial"/>
        <family val="2"/>
      </rPr>
      <t>skupina 12 (13-16)</t>
    </r>
  </si>
  <si>
    <r>
      <t xml:space="preserve">DIVIZE E
</t>
    </r>
    <r>
      <rPr>
        <sz val="12"/>
        <color indexed="8"/>
        <rFont val="Arial"/>
        <family val="2"/>
      </rPr>
      <t>skupina 5 (1-8)</t>
    </r>
  </si>
  <si>
    <r>
      <t xml:space="preserve">DIVIZE E
</t>
    </r>
    <r>
      <rPr>
        <sz val="12"/>
        <color indexed="8"/>
        <rFont val="Arial"/>
        <family val="2"/>
      </rPr>
      <t>skupina 6 (1-8)</t>
    </r>
  </si>
  <si>
    <r>
      <t xml:space="preserve">DIVIZE E
</t>
    </r>
    <r>
      <rPr>
        <sz val="12"/>
        <color indexed="8"/>
        <rFont val="Arial"/>
        <family val="2"/>
      </rPr>
      <t>skupina 7 (9-16)</t>
    </r>
  </si>
  <si>
    <r>
      <t xml:space="preserve">DIVIZE E
</t>
    </r>
    <r>
      <rPr>
        <sz val="12"/>
        <color indexed="8"/>
        <rFont val="Arial"/>
        <family val="2"/>
      </rPr>
      <t>skupina 8 (9-16)</t>
    </r>
  </si>
  <si>
    <r>
      <t xml:space="preserve">DIVIZE E
</t>
    </r>
    <r>
      <rPr>
        <sz val="12"/>
        <color indexed="8"/>
        <rFont val="Arial"/>
        <family val="2"/>
      </rPr>
      <t>skupina 9 (1-4)</t>
    </r>
  </si>
  <si>
    <r>
      <t xml:space="preserve">DIVIZE E
</t>
    </r>
    <r>
      <rPr>
        <sz val="12"/>
        <color indexed="8"/>
        <rFont val="Arial"/>
        <family val="2"/>
      </rPr>
      <t>skupina 10 (5-8)</t>
    </r>
  </si>
  <si>
    <r>
      <t xml:space="preserve">DIVIZE E
</t>
    </r>
    <r>
      <rPr>
        <sz val="12"/>
        <color indexed="8"/>
        <rFont val="Arial"/>
        <family val="2"/>
      </rPr>
      <t>skupina 11 (9-12)</t>
    </r>
  </si>
  <si>
    <r>
      <t xml:space="preserve">DIVIZE E
</t>
    </r>
    <r>
      <rPr>
        <sz val="12"/>
        <color indexed="8"/>
        <rFont val="Arial"/>
        <family val="2"/>
      </rPr>
      <t>skupina 12 (13-16)</t>
    </r>
  </si>
  <si>
    <r>
      <t xml:space="preserve">DIVIZE F
</t>
    </r>
    <r>
      <rPr>
        <sz val="12"/>
        <color indexed="8"/>
        <rFont val="Arial"/>
        <family val="2"/>
      </rPr>
      <t>skupina 5 (1-8)</t>
    </r>
  </si>
  <si>
    <r>
      <t xml:space="preserve">DIVIZE F
</t>
    </r>
    <r>
      <rPr>
        <sz val="12"/>
        <color indexed="8"/>
        <rFont val="Arial"/>
        <family val="2"/>
      </rPr>
      <t>skupina 6 (1-8)</t>
    </r>
  </si>
  <si>
    <t>108.</t>
  </si>
  <si>
    <t>109.</t>
  </si>
  <si>
    <t>115.</t>
  </si>
  <si>
    <t>116.</t>
  </si>
  <si>
    <t>126.</t>
  </si>
  <si>
    <t>127.</t>
  </si>
  <si>
    <t>139.</t>
  </si>
  <si>
    <t>140.</t>
  </si>
  <si>
    <t>141.</t>
  </si>
  <si>
    <t>142.</t>
  </si>
  <si>
    <t>Pícha Tomáš</t>
  </si>
  <si>
    <t>Rada Jonáš</t>
  </si>
  <si>
    <t>Fric Matyáš</t>
  </si>
  <si>
    <t>Žydyk Roman</t>
  </si>
  <si>
    <t>Kraus Karel</t>
  </si>
  <si>
    <t>Hadač Filip</t>
  </si>
  <si>
    <t>Štochl Karel</t>
  </si>
  <si>
    <t>Číž Daniel</t>
  </si>
  <si>
    <r>
      <t xml:space="preserve">DIVIZE F
</t>
    </r>
    <r>
      <rPr>
        <sz val="12"/>
        <color indexed="8"/>
        <rFont val="Arial"/>
        <family val="2"/>
      </rPr>
      <t>skupina 1</t>
    </r>
  </si>
  <si>
    <r>
      <t xml:space="preserve">DIVIZE F
</t>
    </r>
    <r>
      <rPr>
        <sz val="12"/>
        <color indexed="8"/>
        <rFont val="Arial"/>
        <family val="2"/>
      </rPr>
      <t>skupina 2</t>
    </r>
  </si>
  <si>
    <r>
      <t xml:space="preserve">DIVIZE F
</t>
    </r>
    <r>
      <rPr>
        <sz val="12"/>
        <color indexed="8"/>
        <rFont val="Arial"/>
        <family val="2"/>
      </rPr>
      <t>skupina 3</t>
    </r>
  </si>
  <si>
    <r>
      <t xml:space="preserve">DIVIZE F
</t>
    </r>
    <r>
      <rPr>
        <sz val="12"/>
        <color indexed="8"/>
        <rFont val="Arial"/>
        <family val="2"/>
      </rPr>
      <t>skupina 4</t>
    </r>
  </si>
  <si>
    <r>
      <t xml:space="preserve">DIVIZE F
</t>
    </r>
    <r>
      <rPr>
        <sz val="12"/>
        <color indexed="8"/>
        <rFont val="Arial"/>
        <family val="2"/>
      </rPr>
      <t>skupina 7 (9-16)</t>
    </r>
  </si>
  <si>
    <r>
      <t xml:space="preserve">DIVIZE F
</t>
    </r>
    <r>
      <rPr>
        <sz val="12"/>
        <color indexed="8"/>
        <rFont val="Arial"/>
        <family val="2"/>
      </rPr>
      <t>skupina 8 (9-16)</t>
    </r>
  </si>
  <si>
    <r>
      <t xml:space="preserve">DIVIZE F
</t>
    </r>
    <r>
      <rPr>
        <sz val="12"/>
        <color indexed="8"/>
        <rFont val="Arial"/>
        <family val="2"/>
      </rPr>
      <t>skupina 9 (1-4)</t>
    </r>
  </si>
  <si>
    <r>
      <t xml:space="preserve">DIVIZE F
</t>
    </r>
    <r>
      <rPr>
        <sz val="12"/>
        <color indexed="8"/>
        <rFont val="Arial"/>
        <family val="2"/>
      </rPr>
      <t>skupina 10 (5-8)</t>
    </r>
  </si>
  <si>
    <r>
      <t xml:space="preserve">DIVIZE F
</t>
    </r>
    <r>
      <rPr>
        <sz val="12"/>
        <color indexed="8"/>
        <rFont val="Arial"/>
        <family val="2"/>
      </rPr>
      <t>skupina 11 (9-12)</t>
    </r>
  </si>
  <si>
    <r>
      <t xml:space="preserve">DIVIZE F
</t>
    </r>
    <r>
      <rPr>
        <sz val="12"/>
        <color indexed="8"/>
        <rFont val="Arial"/>
        <family val="2"/>
      </rPr>
      <t>skupina 12 (13-16)</t>
    </r>
  </si>
  <si>
    <t>pozn.</t>
  </si>
  <si>
    <t>Nasazovací žebříček č.1 - StčOTm 2016/2017</t>
  </si>
  <si>
    <t>pořadí</t>
  </si>
  <si>
    <t>jméno</t>
  </si>
  <si>
    <t>oddíl</t>
  </si>
  <si>
    <t>ročník</t>
  </si>
  <si>
    <t>kategorie</t>
  </si>
  <si>
    <t>kritérium</t>
  </si>
  <si>
    <t>ST Euromaster Kolín</t>
  </si>
  <si>
    <t>4)</t>
  </si>
  <si>
    <t>5)</t>
  </si>
  <si>
    <t>7)</t>
  </si>
  <si>
    <t>jky</t>
  </si>
  <si>
    <t>8)</t>
  </si>
  <si>
    <t>9)</t>
  </si>
  <si>
    <t>11)</t>
  </si>
  <si>
    <t>12)</t>
  </si>
  <si>
    <t>13)</t>
  </si>
  <si>
    <t>Hošková Denisa</t>
  </si>
  <si>
    <t>31 DM</t>
  </si>
  <si>
    <t>64 KP2</t>
  </si>
  <si>
    <t>61 KP2</t>
  </si>
  <si>
    <t>16 KP2</t>
  </si>
  <si>
    <t>83 OP3</t>
  </si>
  <si>
    <t>37 OP1</t>
  </si>
  <si>
    <t>Mašková Marie</t>
  </si>
  <si>
    <t>TJ Broumy</t>
  </si>
  <si>
    <t>28 OP1</t>
  </si>
  <si>
    <t>55 OP2</t>
  </si>
  <si>
    <t>53 OP2</t>
  </si>
  <si>
    <t>Buriánek Daniel</t>
  </si>
  <si>
    <t>TJ Sokol Týnec nad Labem</t>
  </si>
  <si>
    <t>42 OP2</t>
  </si>
  <si>
    <t>35 OP2</t>
  </si>
  <si>
    <t>28 OP2</t>
  </si>
  <si>
    <t>27 OP2</t>
  </si>
  <si>
    <t>25 OP2</t>
  </si>
  <si>
    <t>Strnad Martin</t>
  </si>
  <si>
    <t>TJ Sokol Velké Popovice</t>
  </si>
  <si>
    <t>20 OP2</t>
  </si>
  <si>
    <t>Knobloch Miroslav</t>
  </si>
  <si>
    <t>74 VI. tř</t>
  </si>
  <si>
    <t>Havránek Jakub</t>
  </si>
  <si>
    <t>69 VI. Tř</t>
  </si>
  <si>
    <t>81.-82.</t>
  </si>
  <si>
    <t>Štěrbová Kateřina</t>
  </si>
  <si>
    <t>Sokol Chlumec nad Cidlinou</t>
  </si>
  <si>
    <t>50 DŽ</t>
  </si>
  <si>
    <t>Strnadová Karolína</t>
  </si>
  <si>
    <t>42 OP3</t>
  </si>
  <si>
    <t>Kasner Vítek</t>
  </si>
  <si>
    <t>Curtis Samuel Floyd</t>
  </si>
  <si>
    <t>Bártová Kateřina</t>
  </si>
  <si>
    <t>Blažková Anežka</t>
  </si>
  <si>
    <t>Ottl Karel</t>
  </si>
  <si>
    <t>Kotrč Josef</t>
  </si>
  <si>
    <t>9 OP2</t>
  </si>
  <si>
    <t>Kaválek Radim</t>
  </si>
  <si>
    <t>25 OP3</t>
  </si>
  <si>
    <t>Zatřepálek Filip</t>
  </si>
  <si>
    <t>20 OP3</t>
  </si>
  <si>
    <t>17 OP3</t>
  </si>
  <si>
    <t>Hnízdil Tomáš</t>
  </si>
  <si>
    <t>TJ Záluží</t>
  </si>
  <si>
    <t>129.-130.</t>
  </si>
  <si>
    <t>Petrovský Jakub</t>
  </si>
  <si>
    <t>Krček Adam</t>
  </si>
  <si>
    <t>Nedvěd Tomáš</t>
  </si>
  <si>
    <t>132.-133.</t>
  </si>
  <si>
    <t>Jelínek Kryštof</t>
  </si>
  <si>
    <t>Náhlovský David</t>
  </si>
  <si>
    <t>Kalva Tomáš</t>
  </si>
  <si>
    <t>Neprášek Jakub</t>
  </si>
  <si>
    <t>Horká Nela</t>
  </si>
  <si>
    <t>Bárta Jiří</t>
  </si>
  <si>
    <t>Marhan Jiří</t>
  </si>
  <si>
    <t>Marhan Tomáš</t>
  </si>
  <si>
    <t>Mitka Daniel</t>
  </si>
  <si>
    <t>148.-207.</t>
  </si>
  <si>
    <t>Běloušek David</t>
  </si>
  <si>
    <t>Matoušek František</t>
  </si>
  <si>
    <t>Hrouda Jakub</t>
  </si>
  <si>
    <t>Formánek Josef</t>
  </si>
  <si>
    <t>Hyšpler Jan</t>
  </si>
  <si>
    <t>Pilnerová Valentýna</t>
  </si>
  <si>
    <t>Sýkora David</t>
  </si>
  <si>
    <t>Novák František</t>
  </si>
  <si>
    <t>Hucek Filip</t>
  </si>
  <si>
    <t>Hucek Richard</t>
  </si>
  <si>
    <t>Nováková Kristýna</t>
  </si>
  <si>
    <t>Bláha Matěj</t>
  </si>
  <si>
    <t>Truksa Michal</t>
  </si>
  <si>
    <t>Kučera Marcel</t>
  </si>
  <si>
    <t>Valentová Klára</t>
  </si>
  <si>
    <t>AFK Nymburk</t>
  </si>
  <si>
    <t>Polach Vojtěch</t>
  </si>
  <si>
    <t>Kadlecová Renata</t>
  </si>
  <si>
    <t>Kadlecová Lucie</t>
  </si>
  <si>
    <t>Poláková Veronika</t>
  </si>
  <si>
    <t>Jírová Anna</t>
  </si>
  <si>
    <t>Holejšovská Anna</t>
  </si>
  <si>
    <t>Fantysová Eliška</t>
  </si>
  <si>
    <t>Vaigl Martin</t>
  </si>
  <si>
    <t>Vosátka Patrik</t>
  </si>
  <si>
    <t>Polyak Patrik</t>
  </si>
  <si>
    <t>Čekal Jan</t>
  </si>
  <si>
    <t>Kulhánek Matěj</t>
  </si>
  <si>
    <t>Förster Vojtěch</t>
  </si>
  <si>
    <t>Baloun Jan</t>
  </si>
  <si>
    <t>Oplt Pavel</t>
  </si>
  <si>
    <t>Stolzová Veronika</t>
  </si>
  <si>
    <t>Jůzová Eliška</t>
  </si>
  <si>
    <t>Herda Adam</t>
  </si>
  <si>
    <t>2 OP3</t>
  </si>
  <si>
    <t>Hervertová Natálie</t>
  </si>
  <si>
    <t>Hervertová Denisa</t>
  </si>
  <si>
    <t>Strejčovská Tereza</t>
  </si>
  <si>
    <t>Strnadová Zuzana</t>
  </si>
  <si>
    <t>Brůha Jan</t>
  </si>
  <si>
    <t>Fabiánová Natálie</t>
  </si>
  <si>
    <t>AC Sparta</t>
  </si>
  <si>
    <t>nemá RP!</t>
  </si>
  <si>
    <t>Mrázová Aneta</t>
  </si>
  <si>
    <t>reg</t>
  </si>
  <si>
    <t>Kuchta Jiří</t>
  </si>
  <si>
    <t>SK Viktoria Ořech</t>
  </si>
  <si>
    <t>Beneš Vojtěch</t>
  </si>
  <si>
    <t>Černý Václav</t>
  </si>
  <si>
    <t>Stejskal Filip</t>
  </si>
  <si>
    <t>Plachá Barbora</t>
  </si>
  <si>
    <t>Čížová Tereza</t>
  </si>
  <si>
    <t>Hakl Petr</t>
  </si>
  <si>
    <t>Puflerová Markéta</t>
  </si>
  <si>
    <t>Šimková Aneta</t>
  </si>
  <si>
    <t>přihlášky 1.kolo StčOTm Vlašim (28.9.2016)</t>
  </si>
  <si>
    <t>1. kolo Stč OPEN Tour mládeže a juniorů</t>
  </si>
  <si>
    <t>Vlašim, 28. 9. 2016, konečné pořadí</t>
  </si>
  <si>
    <t>semifinále</t>
  </si>
  <si>
    <t>finále</t>
  </si>
  <si>
    <t>o 3. místo</t>
  </si>
  <si>
    <r>
      <t xml:space="preserve">DIVIZE G
</t>
    </r>
    <r>
      <rPr>
        <sz val="12"/>
        <color indexed="8"/>
        <rFont val="Arial"/>
        <family val="2"/>
      </rPr>
      <t>skupina 1</t>
    </r>
  </si>
  <si>
    <r>
      <t xml:space="preserve">DIVIZE G
</t>
    </r>
    <r>
      <rPr>
        <sz val="12"/>
        <color indexed="8"/>
        <rFont val="Arial"/>
        <family val="2"/>
      </rPr>
      <t>skupina 2</t>
    </r>
  </si>
  <si>
    <r>
      <t xml:space="preserve">DIVIZE G
</t>
    </r>
    <r>
      <rPr>
        <sz val="12"/>
        <color indexed="8"/>
        <rFont val="Arial"/>
        <family val="2"/>
      </rPr>
      <t>skupina 3</t>
    </r>
  </si>
  <si>
    <r>
      <t xml:space="preserve">DIVIZE G
</t>
    </r>
    <r>
      <rPr>
        <sz val="12"/>
        <color indexed="8"/>
        <rFont val="Arial"/>
        <family val="2"/>
      </rPr>
      <t>skupina 4</t>
    </r>
  </si>
  <si>
    <r>
      <t xml:space="preserve">DIVIZE G
</t>
    </r>
    <r>
      <rPr>
        <sz val="12"/>
        <color indexed="8"/>
        <rFont val="Arial"/>
        <family val="2"/>
      </rPr>
      <t>skupina 5 (1-8)</t>
    </r>
  </si>
  <si>
    <r>
      <t xml:space="preserve">DIVIZE G
</t>
    </r>
    <r>
      <rPr>
        <sz val="12"/>
        <color indexed="8"/>
        <rFont val="Arial"/>
        <family val="2"/>
      </rPr>
      <t>skupina 6 (1-8)</t>
    </r>
  </si>
  <si>
    <r>
      <t xml:space="preserve">DIVIZE G
</t>
    </r>
    <r>
      <rPr>
        <sz val="12"/>
        <color indexed="8"/>
        <rFont val="Arial"/>
        <family val="2"/>
      </rPr>
      <t>skupina 7 (9-16)</t>
    </r>
  </si>
  <si>
    <r>
      <t xml:space="preserve">DIVIZE G
</t>
    </r>
    <r>
      <rPr>
        <sz val="12"/>
        <color indexed="8"/>
        <rFont val="Arial"/>
        <family val="2"/>
      </rPr>
      <t>skupina 8 (9-16)</t>
    </r>
  </si>
  <si>
    <r>
      <t xml:space="preserve">DIVIZE G
</t>
    </r>
    <r>
      <rPr>
        <sz val="12"/>
        <color indexed="8"/>
        <rFont val="Arial"/>
        <family val="2"/>
      </rPr>
      <t>skupina 9 (1-4)</t>
    </r>
  </si>
  <si>
    <r>
      <t xml:space="preserve">DIVIZE G
</t>
    </r>
    <r>
      <rPr>
        <sz val="12"/>
        <color indexed="8"/>
        <rFont val="Arial"/>
        <family val="2"/>
      </rPr>
      <t>skupina 10 (5-8)</t>
    </r>
  </si>
  <si>
    <r>
      <t xml:space="preserve">DIVIZE G
</t>
    </r>
    <r>
      <rPr>
        <sz val="12"/>
        <color indexed="8"/>
        <rFont val="Arial"/>
        <family val="2"/>
      </rPr>
      <t>skupina 11 (9-12)</t>
    </r>
  </si>
  <si>
    <r>
      <t xml:space="preserve">DIVIZE G
</t>
    </r>
    <r>
      <rPr>
        <sz val="12"/>
        <color indexed="8"/>
        <rFont val="Arial"/>
        <family val="2"/>
      </rPr>
      <t>skupina 12 (13-16)</t>
    </r>
  </si>
  <si>
    <t>4:4</t>
  </si>
  <si>
    <t>3:4</t>
  </si>
  <si>
    <t>4:3</t>
  </si>
  <si>
    <t>3:3</t>
  </si>
  <si>
    <t>63:58</t>
  </si>
  <si>
    <t>52:61</t>
  </si>
  <si>
    <t>56:52</t>
  </si>
  <si>
    <t>5:5</t>
  </si>
  <si>
    <t>105:100</t>
  </si>
  <si>
    <t>95:97</t>
  </si>
  <si>
    <t>3:5</t>
  </si>
  <si>
    <t>5:3</t>
  </si>
  <si>
    <t>SK cyklistiky Zruč nad Sázavou</t>
  </si>
  <si>
    <t>78:74</t>
  </si>
  <si>
    <t>71:68</t>
  </si>
  <si>
    <t>71:78</t>
  </si>
  <si>
    <t>102:105</t>
  </si>
  <si>
    <t>4:5</t>
  </si>
  <si>
    <t>5:4</t>
  </si>
  <si>
    <t>nzy</t>
  </si>
  <si>
    <t>postup do A</t>
  </si>
  <si>
    <t>119.-121.</t>
  </si>
  <si>
    <t>postup do B</t>
  </si>
  <si>
    <t>postup do C</t>
  </si>
  <si>
    <t>postup do D</t>
  </si>
  <si>
    <t>postup do E</t>
  </si>
  <si>
    <t>postup do F</t>
  </si>
  <si>
    <t>postup do G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</si>
</sst>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&quot;.&quot;mmm"/>
  </numFmts>
  <fonts count="32"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Liberation Sans"/>
      <family val="0"/>
    </font>
    <font>
      <b/>
      <sz val="16"/>
      <color indexed="8"/>
      <name val="Arial"/>
      <family val="2"/>
    </font>
    <font>
      <strike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medium"/>
    </border>
    <border>
      <left style="double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double"/>
      <top style="medium"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3" fillId="1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" fillId="16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17" borderId="25" xfId="0" applyFont="1" applyFill="1" applyBorder="1" applyAlignment="1">
      <alignment horizontal="center" vertical="center"/>
    </xf>
    <xf numFmtId="0" fontId="5" fillId="17" borderId="26" xfId="0" applyFont="1" applyFill="1" applyBorder="1" applyAlignment="1">
      <alignment horizontal="center" vertical="center"/>
    </xf>
    <xf numFmtId="0" fontId="5" fillId="17" borderId="27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26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8" fillId="0" borderId="0" xfId="47" applyFont="1" applyFill="1" applyBorder="1">
      <alignment/>
      <protection/>
    </xf>
    <xf numFmtId="0" fontId="8" fillId="25" borderId="10" xfId="47" applyFont="1" applyFill="1" applyBorder="1" applyAlignment="1">
      <alignment horizontal="center" vertical="center"/>
      <protection/>
    </xf>
    <xf numFmtId="0" fontId="8" fillId="0" borderId="10" xfId="47" applyFont="1" applyFill="1" applyBorder="1" applyAlignment="1">
      <alignment horizontal="center" vertical="center"/>
      <protection/>
    </xf>
    <xf numFmtId="0" fontId="8" fillId="0" borderId="10" xfId="47" applyFont="1" applyFill="1" applyBorder="1">
      <alignment/>
      <protection/>
    </xf>
    <xf numFmtId="164" fontId="8" fillId="0" borderId="10" xfId="47" applyNumberFormat="1" applyFont="1" applyFill="1" applyBorder="1" applyAlignment="1">
      <alignment horizontal="center" vertical="center"/>
      <protection/>
    </xf>
    <xf numFmtId="0" fontId="8" fillId="0" borderId="10" xfId="47" applyFont="1" applyFill="1" applyBorder="1" applyAlignment="1">
      <alignment horizontal="left" vertical="center"/>
      <protection/>
    </xf>
    <xf numFmtId="0" fontId="8" fillId="0" borderId="0" xfId="47" applyFont="1" applyFill="1" applyAlignment="1">
      <alignment horizontal="center" vertical="center"/>
      <protection/>
    </xf>
    <xf numFmtId="0" fontId="8" fillId="0" borderId="0" xfId="47" applyFont="1" applyFill="1">
      <alignment/>
      <protection/>
    </xf>
    <xf numFmtId="0" fontId="0" fillId="0" borderId="10" xfId="0" applyFill="1" applyBorder="1" applyAlignment="1">
      <alignment horizontal="left"/>
    </xf>
    <xf numFmtId="0" fontId="0" fillId="16" borderId="29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0" borderId="26" xfId="0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16" fontId="1" fillId="17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14" fillId="0" borderId="30" xfId="47" applyFont="1" applyFill="1" applyBorder="1" applyAlignment="1">
      <alignment horizontal="center" vertical="center"/>
      <protection/>
    </xf>
    <xf numFmtId="0" fontId="14" fillId="0" borderId="28" xfId="47" applyFont="1" applyFill="1" applyBorder="1" applyAlignment="1">
      <alignment horizontal="center" vertical="center"/>
      <protection/>
    </xf>
    <xf numFmtId="0" fontId="14" fillId="0" borderId="14" xfId="47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/>
    </xf>
    <xf numFmtId="0" fontId="11" fillId="11" borderId="31" xfId="0" applyFont="1" applyFill="1" applyBorder="1" applyAlignment="1">
      <alignment horizontal="center"/>
    </xf>
    <xf numFmtId="0" fontId="11" fillId="11" borderId="32" xfId="0" applyFont="1" applyFill="1" applyBorder="1" applyAlignment="1">
      <alignment horizontal="center"/>
    </xf>
    <xf numFmtId="0" fontId="11" fillId="11" borderId="33" xfId="0" applyFont="1" applyFill="1" applyBorder="1" applyAlignment="1">
      <alignment horizontal="center"/>
    </xf>
    <xf numFmtId="0" fontId="10" fillId="11" borderId="31" xfId="0" applyFont="1" applyFill="1" applyBorder="1" applyAlignment="1">
      <alignment horizontal="center"/>
    </xf>
    <xf numFmtId="0" fontId="10" fillId="11" borderId="32" xfId="0" applyFont="1" applyFill="1" applyBorder="1" applyAlignment="1">
      <alignment horizontal="center"/>
    </xf>
    <xf numFmtId="0" fontId="10" fillId="11" borderId="3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31" fillId="4" borderId="23" xfId="0" applyFont="1" applyFill="1" applyBorder="1" applyAlignment="1">
      <alignment/>
    </xf>
    <xf numFmtId="0" fontId="31" fillId="4" borderId="10" xfId="0" applyFont="1" applyFill="1" applyBorder="1" applyAlignment="1">
      <alignment/>
    </xf>
    <xf numFmtId="0" fontId="31" fillId="4" borderId="10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5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0.8515625" style="45" bestFit="1" customWidth="1"/>
    <col min="2" max="2" width="27.00390625" style="46" customWidth="1"/>
    <col min="3" max="3" width="32.7109375" style="46" bestFit="1" customWidth="1"/>
    <col min="4" max="4" width="8.28125" style="45" customWidth="1"/>
    <col min="5" max="5" width="10.7109375" style="45" bestFit="1" customWidth="1"/>
    <col min="6" max="6" width="11.28125" style="45" bestFit="1" customWidth="1"/>
    <col min="7" max="16384" width="9.140625" style="39" customWidth="1"/>
  </cols>
  <sheetData>
    <row r="1" spans="1:6" ht="20.25">
      <c r="A1" s="59" t="s">
        <v>435</v>
      </c>
      <c r="B1" s="60"/>
      <c r="C1" s="60"/>
      <c r="D1" s="60"/>
      <c r="E1" s="60"/>
      <c r="F1" s="61"/>
    </row>
    <row r="2" spans="1:6" ht="15">
      <c r="A2" s="40" t="s">
        <v>436</v>
      </c>
      <c r="B2" s="40" t="s">
        <v>437</v>
      </c>
      <c r="C2" s="40" t="s">
        <v>438</v>
      </c>
      <c r="D2" s="40" t="s">
        <v>439</v>
      </c>
      <c r="E2" s="40" t="s">
        <v>440</v>
      </c>
      <c r="F2" s="40" t="s">
        <v>441</v>
      </c>
    </row>
    <row r="3" spans="1:6" ht="15" customHeight="1">
      <c r="A3" s="41" t="s">
        <v>133</v>
      </c>
      <c r="B3" s="42" t="s">
        <v>46</v>
      </c>
      <c r="C3" s="42" t="s">
        <v>442</v>
      </c>
      <c r="D3" s="41">
        <v>2000</v>
      </c>
      <c r="E3" s="41" t="s">
        <v>0</v>
      </c>
      <c r="F3" s="41" t="s">
        <v>443</v>
      </c>
    </row>
    <row r="4" spans="1:6" ht="15" customHeight="1">
      <c r="A4" s="43" t="s">
        <v>134</v>
      </c>
      <c r="B4" s="42" t="s">
        <v>50</v>
      </c>
      <c r="C4" s="42" t="s">
        <v>24</v>
      </c>
      <c r="D4" s="41">
        <v>2000</v>
      </c>
      <c r="E4" s="41" t="s">
        <v>19</v>
      </c>
      <c r="F4" s="41" t="s">
        <v>444</v>
      </c>
    </row>
    <row r="5" spans="1:6" ht="15" customHeight="1">
      <c r="A5" s="43" t="s">
        <v>135</v>
      </c>
      <c r="B5" s="42" t="s">
        <v>6</v>
      </c>
      <c r="C5" s="42" t="s">
        <v>7</v>
      </c>
      <c r="D5" s="41">
        <v>2000</v>
      </c>
      <c r="E5" s="41" t="s">
        <v>0</v>
      </c>
      <c r="F5" s="41" t="s">
        <v>445</v>
      </c>
    </row>
    <row r="6" spans="1:6" ht="15" customHeight="1">
      <c r="A6" s="43" t="s">
        <v>136</v>
      </c>
      <c r="B6" s="42" t="s">
        <v>23</v>
      </c>
      <c r="C6" s="42" t="s">
        <v>24</v>
      </c>
      <c r="D6" s="41">
        <v>1998</v>
      </c>
      <c r="E6" s="41" t="s">
        <v>446</v>
      </c>
      <c r="F6" s="41" t="s">
        <v>447</v>
      </c>
    </row>
    <row r="7" spans="1:6" ht="15" customHeight="1">
      <c r="A7" s="43" t="s">
        <v>137</v>
      </c>
      <c r="B7" s="42" t="s">
        <v>97</v>
      </c>
      <c r="C7" s="42" t="s">
        <v>24</v>
      </c>
      <c r="D7" s="41">
        <v>2001</v>
      </c>
      <c r="E7" s="41" t="s">
        <v>19</v>
      </c>
      <c r="F7" s="41" t="s">
        <v>447</v>
      </c>
    </row>
    <row r="8" spans="1:6" ht="15" customHeight="1">
      <c r="A8" s="43" t="s">
        <v>138</v>
      </c>
      <c r="B8" s="42" t="s">
        <v>54</v>
      </c>
      <c r="C8" s="42" t="s">
        <v>24</v>
      </c>
      <c r="D8" s="41">
        <v>1999</v>
      </c>
      <c r="E8" s="41" t="s">
        <v>19</v>
      </c>
      <c r="F8" s="41" t="s">
        <v>447</v>
      </c>
    </row>
    <row r="9" spans="1:6" ht="15" customHeight="1">
      <c r="A9" s="43" t="s">
        <v>139</v>
      </c>
      <c r="B9" s="42" t="s">
        <v>264</v>
      </c>
      <c r="C9" s="42" t="s">
        <v>24</v>
      </c>
      <c r="D9" s="41">
        <v>2000</v>
      </c>
      <c r="E9" s="41" t="s">
        <v>0</v>
      </c>
      <c r="F9" s="41" t="s">
        <v>447</v>
      </c>
    </row>
    <row r="10" spans="1:6" ht="15" customHeight="1">
      <c r="A10" s="43" t="s">
        <v>140</v>
      </c>
      <c r="B10" s="42" t="s">
        <v>3</v>
      </c>
      <c r="C10" s="42" t="s">
        <v>4</v>
      </c>
      <c r="D10" s="41">
        <v>2000</v>
      </c>
      <c r="E10" s="41" t="s">
        <v>0</v>
      </c>
      <c r="F10" s="41" t="s">
        <v>448</v>
      </c>
    </row>
    <row r="11" spans="1:6" ht="15" customHeight="1">
      <c r="A11" s="43" t="s">
        <v>141</v>
      </c>
      <c r="B11" s="42" t="s">
        <v>15</v>
      </c>
      <c r="C11" s="42" t="s">
        <v>4</v>
      </c>
      <c r="D11" s="41">
        <v>2001</v>
      </c>
      <c r="E11" s="41" t="s">
        <v>0</v>
      </c>
      <c r="F11" s="41" t="s">
        <v>448</v>
      </c>
    </row>
    <row r="12" spans="1:6" ht="15" customHeight="1">
      <c r="A12" s="43" t="s">
        <v>142</v>
      </c>
      <c r="B12" s="42" t="s">
        <v>8</v>
      </c>
      <c r="C12" s="42" t="s">
        <v>4</v>
      </c>
      <c r="D12" s="41">
        <v>2000</v>
      </c>
      <c r="E12" s="41" t="s">
        <v>0</v>
      </c>
      <c r="F12" s="41" t="s">
        <v>448</v>
      </c>
    </row>
    <row r="13" spans="1:6" ht="15" customHeight="1">
      <c r="A13" s="43" t="s">
        <v>143</v>
      </c>
      <c r="B13" s="42" t="s">
        <v>11</v>
      </c>
      <c r="C13" s="42" t="s">
        <v>85</v>
      </c>
      <c r="D13" s="41">
        <v>1996</v>
      </c>
      <c r="E13" s="41" t="s">
        <v>2</v>
      </c>
      <c r="F13" s="41" t="s">
        <v>448</v>
      </c>
    </row>
    <row r="14" spans="1:6" ht="15" customHeight="1">
      <c r="A14" s="43" t="s">
        <v>144</v>
      </c>
      <c r="B14" s="42" t="s">
        <v>36</v>
      </c>
      <c r="C14" s="42" t="s">
        <v>266</v>
      </c>
      <c r="D14" s="41">
        <v>2002</v>
      </c>
      <c r="E14" s="41" t="s">
        <v>35</v>
      </c>
      <c r="F14" s="41" t="s">
        <v>448</v>
      </c>
    </row>
    <row r="15" spans="1:6" ht="15" customHeight="1">
      <c r="A15" s="43" t="s">
        <v>145</v>
      </c>
      <c r="B15" s="42" t="s">
        <v>26</v>
      </c>
      <c r="C15" s="42" t="s">
        <v>27</v>
      </c>
      <c r="D15" s="41">
        <v>2002</v>
      </c>
      <c r="E15" s="41" t="s">
        <v>35</v>
      </c>
      <c r="F15" s="41" t="s">
        <v>448</v>
      </c>
    </row>
    <row r="16" spans="1:6" ht="15" customHeight="1">
      <c r="A16" s="43" t="s">
        <v>146</v>
      </c>
      <c r="B16" s="42" t="s">
        <v>41</v>
      </c>
      <c r="C16" s="42" t="s">
        <v>22</v>
      </c>
      <c r="D16" s="41">
        <v>2004</v>
      </c>
      <c r="E16" s="41" t="s">
        <v>9</v>
      </c>
      <c r="F16" s="41" t="s">
        <v>448</v>
      </c>
    </row>
    <row r="17" spans="1:6" ht="15" customHeight="1">
      <c r="A17" s="43" t="s">
        <v>354</v>
      </c>
      <c r="B17" s="42" t="s">
        <v>16</v>
      </c>
      <c r="C17" s="42" t="s">
        <v>442</v>
      </c>
      <c r="D17" s="41">
        <v>2002</v>
      </c>
      <c r="E17" s="41" t="s">
        <v>5</v>
      </c>
      <c r="F17" s="41" t="s">
        <v>449</v>
      </c>
    </row>
    <row r="18" spans="1:6" ht="15" customHeight="1">
      <c r="A18" s="43" t="s">
        <v>355</v>
      </c>
      <c r="B18" s="42" t="s">
        <v>90</v>
      </c>
      <c r="C18" s="42" t="s">
        <v>24</v>
      </c>
      <c r="D18" s="41">
        <v>1999</v>
      </c>
      <c r="E18" s="41" t="s">
        <v>19</v>
      </c>
      <c r="F18" s="41" t="s">
        <v>450</v>
      </c>
    </row>
    <row r="19" spans="1:6" ht="15" customHeight="1">
      <c r="A19" s="43" t="s">
        <v>147</v>
      </c>
      <c r="B19" s="42" t="s">
        <v>34</v>
      </c>
      <c r="C19" s="42" t="s">
        <v>24</v>
      </c>
      <c r="D19" s="41">
        <v>2001</v>
      </c>
      <c r="E19" s="41" t="s">
        <v>19</v>
      </c>
      <c r="F19" s="41" t="s">
        <v>450</v>
      </c>
    </row>
    <row r="20" spans="1:6" ht="15" customHeight="1">
      <c r="A20" s="43" t="s">
        <v>148</v>
      </c>
      <c r="B20" s="42" t="s">
        <v>82</v>
      </c>
      <c r="C20" s="42" t="s">
        <v>24</v>
      </c>
      <c r="D20" s="41">
        <v>2002</v>
      </c>
      <c r="E20" s="41" t="s">
        <v>35</v>
      </c>
      <c r="F20" s="41" t="s">
        <v>451</v>
      </c>
    </row>
    <row r="21" spans="1:6" ht="15">
      <c r="A21" s="43" t="s">
        <v>149</v>
      </c>
      <c r="B21" s="42" t="s">
        <v>452</v>
      </c>
      <c r="C21" s="42" t="s">
        <v>299</v>
      </c>
      <c r="D21" s="41">
        <v>1996</v>
      </c>
      <c r="E21" s="41" t="s">
        <v>446</v>
      </c>
      <c r="F21" s="41" t="s">
        <v>453</v>
      </c>
    </row>
    <row r="22" spans="1:6" ht="15" customHeight="1">
      <c r="A22" s="43" t="s">
        <v>150</v>
      </c>
      <c r="B22" s="42" t="s">
        <v>13</v>
      </c>
      <c r="C22" s="42" t="s">
        <v>267</v>
      </c>
      <c r="D22" s="41">
        <v>1998</v>
      </c>
      <c r="E22" s="41" t="s">
        <v>2</v>
      </c>
      <c r="F22" s="41"/>
    </row>
    <row r="23" spans="1:6" ht="15">
      <c r="A23" s="43" t="s">
        <v>151</v>
      </c>
      <c r="B23" s="42" t="s">
        <v>37</v>
      </c>
      <c r="C23" s="42" t="s">
        <v>38</v>
      </c>
      <c r="D23" s="41">
        <v>1997</v>
      </c>
      <c r="E23" s="41" t="s">
        <v>2</v>
      </c>
      <c r="F23" s="41" t="s">
        <v>454</v>
      </c>
    </row>
    <row r="24" spans="1:6" ht="15" customHeight="1">
      <c r="A24" s="43" t="s">
        <v>152</v>
      </c>
      <c r="B24" s="42" t="s">
        <v>73</v>
      </c>
      <c r="C24" s="42" t="s">
        <v>598</v>
      </c>
      <c r="D24" s="41">
        <v>2000</v>
      </c>
      <c r="E24" s="41" t="s">
        <v>0</v>
      </c>
      <c r="F24" s="41" t="s">
        <v>455</v>
      </c>
    </row>
    <row r="25" spans="1:6" ht="15" customHeight="1">
      <c r="A25" s="43" t="s">
        <v>153</v>
      </c>
      <c r="B25" s="42" t="s">
        <v>29</v>
      </c>
      <c r="C25" s="42" t="s">
        <v>4</v>
      </c>
      <c r="D25" s="41">
        <v>1997</v>
      </c>
      <c r="E25" s="41" t="s">
        <v>2</v>
      </c>
      <c r="F25" s="41"/>
    </row>
    <row r="26" spans="1:6" ht="15" customHeight="1">
      <c r="A26" s="43" t="s">
        <v>154</v>
      </c>
      <c r="B26" s="42" t="s">
        <v>302</v>
      </c>
      <c r="C26" s="42" t="s">
        <v>79</v>
      </c>
      <c r="D26" s="41">
        <v>2002</v>
      </c>
      <c r="E26" s="41" t="s">
        <v>5</v>
      </c>
      <c r="F26" s="41"/>
    </row>
    <row r="27" spans="1:6" ht="15" customHeight="1">
      <c r="A27" s="43" t="s">
        <v>155</v>
      </c>
      <c r="B27" s="42" t="s">
        <v>25</v>
      </c>
      <c r="C27" s="42" t="s">
        <v>4</v>
      </c>
      <c r="D27" s="41">
        <v>2002</v>
      </c>
      <c r="E27" s="41" t="s">
        <v>5</v>
      </c>
      <c r="F27" s="41"/>
    </row>
    <row r="28" spans="1:6" ht="15" customHeight="1">
      <c r="A28" s="43" t="s">
        <v>156</v>
      </c>
      <c r="B28" s="42" t="s">
        <v>78</v>
      </c>
      <c r="C28" s="42" t="s">
        <v>79</v>
      </c>
      <c r="D28" s="41">
        <v>2001</v>
      </c>
      <c r="E28" s="41" t="s">
        <v>0</v>
      </c>
      <c r="F28" s="41"/>
    </row>
    <row r="29" spans="1:6" ht="15" customHeight="1">
      <c r="A29" s="43" t="s">
        <v>157</v>
      </c>
      <c r="B29" s="42" t="s">
        <v>21</v>
      </c>
      <c r="C29" s="42" t="s">
        <v>22</v>
      </c>
      <c r="D29" s="41">
        <v>2002</v>
      </c>
      <c r="E29" s="41" t="s">
        <v>5</v>
      </c>
      <c r="F29" s="41"/>
    </row>
    <row r="30" spans="1:6" ht="15" customHeight="1">
      <c r="A30" s="43" t="s">
        <v>158</v>
      </c>
      <c r="B30" s="42" t="s">
        <v>44</v>
      </c>
      <c r="C30" s="42" t="s">
        <v>45</v>
      </c>
      <c r="D30" s="41">
        <v>2004</v>
      </c>
      <c r="E30" s="41" t="s">
        <v>9</v>
      </c>
      <c r="F30" s="41"/>
    </row>
    <row r="31" spans="1:6" ht="15" customHeight="1">
      <c r="A31" s="43" t="s">
        <v>159</v>
      </c>
      <c r="B31" s="42" t="s">
        <v>65</v>
      </c>
      <c r="C31" s="42" t="s">
        <v>18</v>
      </c>
      <c r="D31" s="41">
        <v>2005</v>
      </c>
      <c r="E31" s="41" t="s">
        <v>9</v>
      </c>
      <c r="F31" s="41"/>
    </row>
    <row r="32" spans="1:6" ht="15" customHeight="1">
      <c r="A32" s="43" t="s">
        <v>160</v>
      </c>
      <c r="B32" s="42" t="s">
        <v>63</v>
      </c>
      <c r="C32" s="42" t="s">
        <v>64</v>
      </c>
      <c r="D32" s="41">
        <v>1999</v>
      </c>
      <c r="E32" s="41" t="s">
        <v>0</v>
      </c>
      <c r="F32" s="41"/>
    </row>
    <row r="33" spans="1:6" ht="15" customHeight="1">
      <c r="A33" s="43" t="s">
        <v>161</v>
      </c>
      <c r="B33" s="42" t="s">
        <v>20</v>
      </c>
      <c r="C33" s="42" t="s">
        <v>18</v>
      </c>
      <c r="D33" s="41">
        <v>1999</v>
      </c>
      <c r="E33" s="41" t="s">
        <v>19</v>
      </c>
      <c r="F33" s="41"/>
    </row>
    <row r="34" spans="1:6" ht="15" customHeight="1">
      <c r="A34" s="43" t="s">
        <v>162</v>
      </c>
      <c r="B34" s="42" t="s">
        <v>61</v>
      </c>
      <c r="C34" s="42" t="s">
        <v>22</v>
      </c>
      <c r="D34" s="41">
        <v>2002</v>
      </c>
      <c r="E34" s="41" t="s">
        <v>5</v>
      </c>
      <c r="F34" s="41"/>
    </row>
    <row r="35" spans="1:6" ht="15" customHeight="1">
      <c r="A35" s="43" t="s">
        <v>163</v>
      </c>
      <c r="B35" s="42" t="s">
        <v>31</v>
      </c>
      <c r="C35" s="42" t="s">
        <v>32</v>
      </c>
      <c r="D35" s="41">
        <v>2000</v>
      </c>
      <c r="E35" s="41" t="s">
        <v>0</v>
      </c>
      <c r="F35" s="41"/>
    </row>
    <row r="36" spans="1:6" ht="15" customHeight="1">
      <c r="A36" s="43" t="s">
        <v>164</v>
      </c>
      <c r="B36" s="42" t="s">
        <v>58</v>
      </c>
      <c r="C36" s="42" t="s">
        <v>59</v>
      </c>
      <c r="D36" s="41">
        <v>2000</v>
      </c>
      <c r="E36" s="41" t="s">
        <v>0</v>
      </c>
      <c r="F36" s="41"/>
    </row>
    <row r="37" spans="1:6" ht="15" customHeight="1">
      <c r="A37" s="43" t="s">
        <v>165</v>
      </c>
      <c r="B37" s="42" t="s">
        <v>49</v>
      </c>
      <c r="C37" s="42" t="s">
        <v>4</v>
      </c>
      <c r="D37" s="41">
        <v>2000</v>
      </c>
      <c r="E37" s="41" t="s">
        <v>0</v>
      </c>
      <c r="F37" s="41" t="s">
        <v>456</v>
      </c>
    </row>
    <row r="38" spans="1:6" ht="15" customHeight="1">
      <c r="A38" s="43" t="s">
        <v>166</v>
      </c>
      <c r="B38" s="42" t="s">
        <v>48</v>
      </c>
      <c r="C38" s="42" t="s">
        <v>10</v>
      </c>
      <c r="D38" s="41">
        <v>2000</v>
      </c>
      <c r="E38" s="41" t="s">
        <v>0</v>
      </c>
      <c r="F38" s="41"/>
    </row>
    <row r="39" spans="1:6" ht="15" customHeight="1">
      <c r="A39" s="43" t="s">
        <v>167</v>
      </c>
      <c r="B39" s="42" t="s">
        <v>43</v>
      </c>
      <c r="C39" s="42" t="s">
        <v>4</v>
      </c>
      <c r="D39" s="41">
        <v>2002</v>
      </c>
      <c r="E39" s="41" t="s">
        <v>5</v>
      </c>
      <c r="F39" s="41" t="s">
        <v>457</v>
      </c>
    </row>
    <row r="40" spans="1:6" ht="15" customHeight="1">
      <c r="A40" s="43" t="s">
        <v>168</v>
      </c>
      <c r="B40" s="42" t="s">
        <v>60</v>
      </c>
      <c r="C40" s="42" t="s">
        <v>7</v>
      </c>
      <c r="D40" s="41">
        <v>2002</v>
      </c>
      <c r="E40" s="41" t="s">
        <v>35</v>
      </c>
      <c r="F40" s="41"/>
    </row>
    <row r="41" spans="1:6" ht="15" customHeight="1">
      <c r="A41" s="43" t="s">
        <v>169</v>
      </c>
      <c r="B41" s="42" t="s">
        <v>75</v>
      </c>
      <c r="C41" s="42" t="s">
        <v>76</v>
      </c>
      <c r="D41" s="41">
        <v>2004</v>
      </c>
      <c r="E41" s="41" t="s">
        <v>9</v>
      </c>
      <c r="F41" s="41"/>
    </row>
    <row r="42" spans="1:6" ht="15" customHeight="1">
      <c r="A42" s="43" t="s">
        <v>170</v>
      </c>
      <c r="B42" s="42" t="s">
        <v>40</v>
      </c>
      <c r="C42" s="42" t="s">
        <v>1</v>
      </c>
      <c r="D42" s="41">
        <v>2001</v>
      </c>
      <c r="E42" s="41" t="s">
        <v>0</v>
      </c>
      <c r="F42" s="41"/>
    </row>
    <row r="43" spans="1:6" ht="15" customHeight="1">
      <c r="A43" s="43" t="s">
        <v>171</v>
      </c>
      <c r="B43" s="42" t="s">
        <v>14</v>
      </c>
      <c r="C43" s="42" t="s">
        <v>4</v>
      </c>
      <c r="D43" s="41">
        <v>1996</v>
      </c>
      <c r="E43" s="41" t="s">
        <v>2</v>
      </c>
      <c r="F43" s="41" t="s">
        <v>458</v>
      </c>
    </row>
    <row r="44" spans="1:6" ht="15" customHeight="1">
      <c r="A44" s="43" t="s">
        <v>172</v>
      </c>
      <c r="B44" s="42" t="s">
        <v>47</v>
      </c>
      <c r="C44" s="42" t="s">
        <v>1</v>
      </c>
      <c r="D44" s="41">
        <v>2000</v>
      </c>
      <c r="E44" s="41" t="s">
        <v>19</v>
      </c>
      <c r="F44" s="41"/>
    </row>
    <row r="45" spans="1:6" ht="15" customHeight="1">
      <c r="A45" s="43" t="s">
        <v>173</v>
      </c>
      <c r="B45" s="42" t="s">
        <v>52</v>
      </c>
      <c r="C45" s="42" t="s">
        <v>1</v>
      </c>
      <c r="D45" s="41">
        <v>2002</v>
      </c>
      <c r="E45" s="41" t="s">
        <v>5</v>
      </c>
      <c r="F45" s="41"/>
    </row>
    <row r="46" spans="1:6" ht="15" customHeight="1">
      <c r="A46" s="43" t="s">
        <v>174</v>
      </c>
      <c r="B46" s="42" t="s">
        <v>57</v>
      </c>
      <c r="C46" s="42" t="s">
        <v>1</v>
      </c>
      <c r="D46" s="41">
        <v>2000</v>
      </c>
      <c r="E46" s="41" t="s">
        <v>0</v>
      </c>
      <c r="F46" s="41"/>
    </row>
    <row r="47" spans="1:6" ht="15" customHeight="1">
      <c r="A47" s="43" t="s">
        <v>175</v>
      </c>
      <c r="B47" s="42" t="s">
        <v>70</v>
      </c>
      <c r="C47" s="42" t="s">
        <v>32</v>
      </c>
      <c r="D47" s="41">
        <v>2002</v>
      </c>
      <c r="E47" s="41" t="s">
        <v>5</v>
      </c>
      <c r="F47" s="41"/>
    </row>
    <row r="48" spans="1:6" ht="15" customHeight="1">
      <c r="A48" s="43" t="s">
        <v>176</v>
      </c>
      <c r="B48" s="42" t="s">
        <v>71</v>
      </c>
      <c r="C48" s="42" t="s">
        <v>45</v>
      </c>
      <c r="D48" s="41">
        <v>2002</v>
      </c>
      <c r="E48" s="41" t="s">
        <v>5</v>
      </c>
      <c r="F48" s="41"/>
    </row>
    <row r="49" spans="1:6" ht="15" customHeight="1">
      <c r="A49" s="43" t="s">
        <v>177</v>
      </c>
      <c r="B49" s="42" t="s">
        <v>91</v>
      </c>
      <c r="C49" s="42" t="s">
        <v>7</v>
      </c>
      <c r="D49" s="41">
        <v>2003</v>
      </c>
      <c r="E49" s="41" t="s">
        <v>35</v>
      </c>
      <c r="F49" s="41"/>
    </row>
    <row r="50" spans="1:6" ht="15" customHeight="1">
      <c r="A50" s="43" t="s">
        <v>178</v>
      </c>
      <c r="B50" s="42" t="s">
        <v>298</v>
      </c>
      <c r="C50" s="42" t="s">
        <v>299</v>
      </c>
      <c r="D50" s="41">
        <v>1999</v>
      </c>
      <c r="E50" s="41" t="s">
        <v>0</v>
      </c>
      <c r="F50" s="41"/>
    </row>
    <row r="51" spans="1:6" ht="15" customHeight="1">
      <c r="A51" s="43" t="s">
        <v>179</v>
      </c>
      <c r="B51" s="42" t="s">
        <v>62</v>
      </c>
      <c r="C51" s="42" t="s">
        <v>195</v>
      </c>
      <c r="D51" s="41">
        <v>2003</v>
      </c>
      <c r="E51" s="41" t="s">
        <v>35</v>
      </c>
      <c r="F51" s="41"/>
    </row>
    <row r="52" spans="1:6" ht="15" customHeight="1">
      <c r="A52" s="43" t="s">
        <v>180</v>
      </c>
      <c r="B52" s="42" t="s">
        <v>459</v>
      </c>
      <c r="C52" s="42" t="s">
        <v>460</v>
      </c>
      <c r="D52" s="41">
        <v>1997</v>
      </c>
      <c r="E52" s="41" t="s">
        <v>446</v>
      </c>
      <c r="F52" s="41" t="s">
        <v>461</v>
      </c>
    </row>
    <row r="53" spans="1:6" ht="15" customHeight="1">
      <c r="A53" s="43" t="s">
        <v>181</v>
      </c>
      <c r="B53" s="42" t="s">
        <v>81</v>
      </c>
      <c r="C53" s="42" t="s">
        <v>7</v>
      </c>
      <c r="D53" s="41">
        <v>2005</v>
      </c>
      <c r="E53" s="41" t="s">
        <v>9</v>
      </c>
      <c r="F53" s="41"/>
    </row>
    <row r="54" spans="1:6" ht="15" customHeight="1">
      <c r="A54" s="43" t="s">
        <v>182</v>
      </c>
      <c r="B54" s="42" t="s">
        <v>69</v>
      </c>
      <c r="C54" s="42" t="s">
        <v>18</v>
      </c>
      <c r="D54" s="41">
        <v>2005</v>
      </c>
      <c r="E54" s="41" t="s">
        <v>9</v>
      </c>
      <c r="F54" s="41"/>
    </row>
    <row r="55" spans="1:6" ht="15" customHeight="1">
      <c r="A55" s="43" t="s">
        <v>183</v>
      </c>
      <c r="B55" s="42" t="s">
        <v>72</v>
      </c>
      <c r="C55" s="42" t="s">
        <v>7</v>
      </c>
      <c r="D55" s="41">
        <v>2004</v>
      </c>
      <c r="E55" s="41" t="s">
        <v>9</v>
      </c>
      <c r="F55" s="41"/>
    </row>
    <row r="56" spans="1:6" ht="15" customHeight="1">
      <c r="A56" s="43" t="s">
        <v>184</v>
      </c>
      <c r="B56" s="42" t="s">
        <v>108</v>
      </c>
      <c r="C56" s="42" t="s">
        <v>22</v>
      </c>
      <c r="D56" s="41">
        <v>2006</v>
      </c>
      <c r="E56" s="41" t="s">
        <v>84</v>
      </c>
      <c r="F56" s="41"/>
    </row>
    <row r="57" spans="1:6" ht="15" customHeight="1">
      <c r="A57" s="43" t="s">
        <v>185</v>
      </c>
      <c r="B57" s="42" t="s">
        <v>104</v>
      </c>
      <c r="C57" s="42" t="s">
        <v>64</v>
      </c>
      <c r="D57" s="41">
        <v>2001</v>
      </c>
      <c r="E57" s="41" t="s">
        <v>0</v>
      </c>
      <c r="F57" s="41"/>
    </row>
    <row r="58" spans="1:6" ht="15" customHeight="1">
      <c r="A58" s="43" t="s">
        <v>186</v>
      </c>
      <c r="B58" s="42" t="s">
        <v>39</v>
      </c>
      <c r="C58" s="42" t="s">
        <v>18</v>
      </c>
      <c r="D58" s="41">
        <v>2001</v>
      </c>
      <c r="E58" s="41" t="s">
        <v>0</v>
      </c>
      <c r="F58" s="41" t="s">
        <v>462</v>
      </c>
    </row>
    <row r="59" spans="1:6" ht="15" customHeight="1">
      <c r="A59" s="43" t="s">
        <v>187</v>
      </c>
      <c r="B59" s="42" t="s">
        <v>30</v>
      </c>
      <c r="C59" s="42" t="s">
        <v>4</v>
      </c>
      <c r="D59" s="41">
        <v>1999</v>
      </c>
      <c r="E59" s="41" t="s">
        <v>0</v>
      </c>
      <c r="F59" s="41" t="s">
        <v>462</v>
      </c>
    </row>
    <row r="60" spans="1:6" ht="15" customHeight="1">
      <c r="A60" s="43" t="s">
        <v>188</v>
      </c>
      <c r="B60" s="42" t="s">
        <v>66</v>
      </c>
      <c r="C60" s="42" t="s">
        <v>1</v>
      </c>
      <c r="D60" s="41">
        <v>2002</v>
      </c>
      <c r="E60" s="41" t="s">
        <v>5</v>
      </c>
      <c r="F60" s="41"/>
    </row>
    <row r="61" spans="1:6" ht="15">
      <c r="A61" s="43" t="s">
        <v>189</v>
      </c>
      <c r="B61" s="42" t="s">
        <v>55</v>
      </c>
      <c r="C61" s="42" t="s">
        <v>56</v>
      </c>
      <c r="D61" s="41">
        <v>2000</v>
      </c>
      <c r="E61" s="41" t="s">
        <v>0</v>
      </c>
      <c r="F61" s="41"/>
    </row>
    <row r="62" spans="1:6" ht="15" customHeight="1">
      <c r="A62" s="43" t="s">
        <v>190</v>
      </c>
      <c r="B62" s="42" t="s">
        <v>83</v>
      </c>
      <c r="C62" s="42" t="s">
        <v>1</v>
      </c>
      <c r="D62" s="41">
        <v>2005</v>
      </c>
      <c r="E62" s="41" t="s">
        <v>28</v>
      </c>
      <c r="F62" s="41"/>
    </row>
    <row r="63" spans="1:6" ht="15" customHeight="1">
      <c r="A63" s="43" t="s">
        <v>191</v>
      </c>
      <c r="B63" s="42" t="s">
        <v>305</v>
      </c>
      <c r="C63" s="42" t="s">
        <v>59</v>
      </c>
      <c r="D63" s="41">
        <v>1998</v>
      </c>
      <c r="E63" s="41" t="s">
        <v>2</v>
      </c>
      <c r="F63" s="41" t="s">
        <v>463</v>
      </c>
    </row>
    <row r="64" spans="1:6" ht="15" customHeight="1">
      <c r="A64" s="43" t="s">
        <v>192</v>
      </c>
      <c r="B64" s="42" t="s">
        <v>53</v>
      </c>
      <c r="C64" s="42" t="s">
        <v>7</v>
      </c>
      <c r="D64" s="41">
        <v>2003</v>
      </c>
      <c r="E64" s="41" t="s">
        <v>5</v>
      </c>
      <c r="F64" s="41"/>
    </row>
    <row r="65" spans="1:6" ht="15" customHeight="1">
      <c r="A65" s="43" t="s">
        <v>193</v>
      </c>
      <c r="B65" s="42" t="s">
        <v>74</v>
      </c>
      <c r="C65" s="42" t="s">
        <v>64</v>
      </c>
      <c r="D65" s="41">
        <v>2001</v>
      </c>
      <c r="E65" s="41" t="s">
        <v>0</v>
      </c>
      <c r="F65" s="41"/>
    </row>
    <row r="66" spans="1:6" ht="15" customHeight="1">
      <c r="A66" s="43" t="s">
        <v>194</v>
      </c>
      <c r="B66" s="42" t="s">
        <v>87</v>
      </c>
      <c r="C66" s="42" t="s">
        <v>85</v>
      </c>
      <c r="D66" s="41">
        <v>2004</v>
      </c>
      <c r="E66" s="41" t="s">
        <v>28</v>
      </c>
      <c r="F66" s="41"/>
    </row>
    <row r="67" spans="1:6" ht="15">
      <c r="A67" s="43" t="s">
        <v>196</v>
      </c>
      <c r="B67" s="42" t="s">
        <v>464</v>
      </c>
      <c r="C67" s="42" t="s">
        <v>465</v>
      </c>
      <c r="D67" s="41">
        <v>2000</v>
      </c>
      <c r="E67" s="41" t="s">
        <v>0</v>
      </c>
      <c r="F67" s="41" t="s">
        <v>466</v>
      </c>
    </row>
    <row r="68" spans="1:6" ht="15" customHeight="1">
      <c r="A68" s="43" t="s">
        <v>197</v>
      </c>
      <c r="B68" s="42" t="s">
        <v>106</v>
      </c>
      <c r="C68" s="42" t="s">
        <v>59</v>
      </c>
      <c r="D68" s="41">
        <v>2001</v>
      </c>
      <c r="E68" s="41" t="s">
        <v>0</v>
      </c>
      <c r="F68" s="41" t="s">
        <v>467</v>
      </c>
    </row>
    <row r="69" spans="1:6" ht="15" customHeight="1">
      <c r="A69" s="43" t="s">
        <v>198</v>
      </c>
      <c r="B69" s="42" t="s">
        <v>300</v>
      </c>
      <c r="C69" s="42" t="s">
        <v>299</v>
      </c>
      <c r="D69" s="41">
        <v>2000</v>
      </c>
      <c r="E69" s="41" t="s">
        <v>0</v>
      </c>
      <c r="F69" s="41" t="s">
        <v>467</v>
      </c>
    </row>
    <row r="70" spans="1:6" ht="15" customHeight="1">
      <c r="A70" s="43" t="s">
        <v>199</v>
      </c>
      <c r="B70" s="42" t="s">
        <v>67</v>
      </c>
      <c r="C70" s="42" t="s">
        <v>32</v>
      </c>
      <c r="D70" s="41">
        <v>1996</v>
      </c>
      <c r="E70" s="41" t="s">
        <v>2</v>
      </c>
      <c r="F70" s="41" t="s">
        <v>468</v>
      </c>
    </row>
    <row r="71" spans="1:6" ht="15">
      <c r="A71" s="43" t="s">
        <v>200</v>
      </c>
      <c r="B71" s="42" t="s">
        <v>100</v>
      </c>
      <c r="C71" s="42" t="s">
        <v>32</v>
      </c>
      <c r="D71" s="41">
        <v>2002</v>
      </c>
      <c r="E71" s="41" t="s">
        <v>5</v>
      </c>
      <c r="F71" s="41" t="s">
        <v>469</v>
      </c>
    </row>
    <row r="72" spans="1:6" ht="15" customHeight="1">
      <c r="A72" s="43" t="s">
        <v>201</v>
      </c>
      <c r="B72" s="42" t="s">
        <v>93</v>
      </c>
      <c r="C72" s="42" t="s">
        <v>56</v>
      </c>
      <c r="D72" s="41">
        <v>2001</v>
      </c>
      <c r="E72" s="41" t="s">
        <v>0</v>
      </c>
      <c r="F72" s="41"/>
    </row>
    <row r="73" spans="1:6" ht="15" customHeight="1">
      <c r="A73" s="43" t="s">
        <v>202</v>
      </c>
      <c r="B73" s="42" t="s">
        <v>17</v>
      </c>
      <c r="C73" s="42" t="s">
        <v>18</v>
      </c>
      <c r="D73" s="41">
        <v>1998</v>
      </c>
      <c r="E73" s="41" t="s">
        <v>446</v>
      </c>
      <c r="F73" s="41" t="s">
        <v>470</v>
      </c>
    </row>
    <row r="74" spans="1:6" ht="15" customHeight="1">
      <c r="A74" s="43" t="s">
        <v>203</v>
      </c>
      <c r="B74" s="42" t="s">
        <v>471</v>
      </c>
      <c r="C74" s="42" t="s">
        <v>472</v>
      </c>
      <c r="D74" s="41">
        <v>1998</v>
      </c>
      <c r="E74" s="41" t="s">
        <v>2</v>
      </c>
      <c r="F74" s="41" t="s">
        <v>473</v>
      </c>
    </row>
    <row r="75" spans="1:6" ht="15" customHeight="1">
      <c r="A75" s="43" t="s">
        <v>204</v>
      </c>
      <c r="B75" s="42" t="s">
        <v>89</v>
      </c>
      <c r="C75" s="42" t="s">
        <v>64</v>
      </c>
      <c r="D75" s="41">
        <v>2001</v>
      </c>
      <c r="E75" s="41" t="s">
        <v>0</v>
      </c>
      <c r="F75" s="41"/>
    </row>
    <row r="76" spans="1:6" ht="15" customHeight="1">
      <c r="A76" s="43" t="s">
        <v>205</v>
      </c>
      <c r="B76" s="42" t="s">
        <v>95</v>
      </c>
      <c r="C76" s="42" t="s">
        <v>64</v>
      </c>
      <c r="D76" s="41">
        <v>2000</v>
      </c>
      <c r="E76" s="41" t="s">
        <v>0</v>
      </c>
      <c r="F76" s="41"/>
    </row>
    <row r="77" spans="1:6" ht="15" customHeight="1">
      <c r="A77" s="43" t="s">
        <v>206</v>
      </c>
      <c r="B77" s="42" t="s">
        <v>102</v>
      </c>
      <c r="C77" s="42" t="s">
        <v>64</v>
      </c>
      <c r="D77" s="41">
        <v>2002</v>
      </c>
      <c r="E77" s="41" t="s">
        <v>5</v>
      </c>
      <c r="F77" s="41"/>
    </row>
    <row r="78" spans="1:6" ht="15">
      <c r="A78" s="43" t="s">
        <v>207</v>
      </c>
      <c r="B78" s="42" t="s">
        <v>262</v>
      </c>
      <c r="C78" s="42" t="s">
        <v>18</v>
      </c>
      <c r="D78" s="41">
        <v>2006</v>
      </c>
      <c r="E78" s="41" t="s">
        <v>42</v>
      </c>
      <c r="F78" s="41"/>
    </row>
    <row r="79" spans="1:6" ht="15" customHeight="1">
      <c r="A79" s="43" t="s">
        <v>208</v>
      </c>
      <c r="B79" s="42" t="s">
        <v>474</v>
      </c>
      <c r="C79" s="42" t="s">
        <v>79</v>
      </c>
      <c r="D79" s="41">
        <v>2002</v>
      </c>
      <c r="E79" s="41" t="s">
        <v>5</v>
      </c>
      <c r="F79" s="41" t="s">
        <v>475</v>
      </c>
    </row>
    <row r="80" spans="1:6" ht="15" customHeight="1">
      <c r="A80" s="43" t="s">
        <v>209</v>
      </c>
      <c r="B80" s="42" t="s">
        <v>476</v>
      </c>
      <c r="C80" s="42" t="s">
        <v>79</v>
      </c>
      <c r="D80" s="41">
        <v>2002</v>
      </c>
      <c r="E80" s="41" t="s">
        <v>5</v>
      </c>
      <c r="F80" s="41" t="s">
        <v>477</v>
      </c>
    </row>
    <row r="81" spans="1:6" ht="15" customHeight="1">
      <c r="A81" s="43" t="s">
        <v>210</v>
      </c>
      <c r="B81" s="42" t="s">
        <v>80</v>
      </c>
      <c r="C81" s="42" t="s">
        <v>7</v>
      </c>
      <c r="D81" s="41">
        <v>2001</v>
      </c>
      <c r="E81" s="41" t="s">
        <v>0</v>
      </c>
      <c r="F81" s="41"/>
    </row>
    <row r="82" spans="1:6" ht="15" customHeight="1">
      <c r="A82" s="43" t="s">
        <v>211</v>
      </c>
      <c r="B82" s="42" t="s">
        <v>88</v>
      </c>
      <c r="C82" s="42" t="s">
        <v>64</v>
      </c>
      <c r="D82" s="41">
        <v>2004</v>
      </c>
      <c r="E82" s="41" t="s">
        <v>28</v>
      </c>
      <c r="F82" s="41"/>
    </row>
    <row r="83" spans="1:6" ht="15" customHeight="1">
      <c r="A83" s="43" t="s">
        <v>478</v>
      </c>
      <c r="B83" s="42" t="s">
        <v>270</v>
      </c>
      <c r="C83" s="42" t="s">
        <v>269</v>
      </c>
      <c r="D83" s="41">
        <v>2002</v>
      </c>
      <c r="E83" s="41" t="s">
        <v>5</v>
      </c>
      <c r="F83" s="41"/>
    </row>
    <row r="84" spans="1:6" ht="15">
      <c r="A84" s="43" t="s">
        <v>478</v>
      </c>
      <c r="B84" s="42" t="s">
        <v>117</v>
      </c>
      <c r="C84" s="42" t="s">
        <v>118</v>
      </c>
      <c r="D84" s="41">
        <v>2004</v>
      </c>
      <c r="E84" s="41" t="s">
        <v>9</v>
      </c>
      <c r="F84" s="41"/>
    </row>
    <row r="85" spans="1:6" ht="15" customHeight="1">
      <c r="A85" s="43" t="s">
        <v>214</v>
      </c>
      <c r="B85" s="42" t="s">
        <v>122</v>
      </c>
      <c r="C85" s="42" t="s">
        <v>123</v>
      </c>
      <c r="D85" s="41">
        <v>2002</v>
      </c>
      <c r="E85" s="41" t="s">
        <v>35</v>
      </c>
      <c r="F85" s="41"/>
    </row>
    <row r="86" spans="1:6" ht="15">
      <c r="A86" s="43" t="s">
        <v>215</v>
      </c>
      <c r="B86" s="42" t="s">
        <v>124</v>
      </c>
      <c r="C86" s="42" t="s">
        <v>123</v>
      </c>
      <c r="D86" s="41">
        <v>2003</v>
      </c>
      <c r="E86" s="41" t="s">
        <v>35</v>
      </c>
      <c r="F86" s="41"/>
    </row>
    <row r="87" spans="1:6" ht="15">
      <c r="A87" s="43" t="s">
        <v>216</v>
      </c>
      <c r="B87" s="42" t="s">
        <v>273</v>
      </c>
      <c r="C87" s="42" t="s">
        <v>64</v>
      </c>
      <c r="D87" s="41">
        <v>2006</v>
      </c>
      <c r="E87" s="41" t="s">
        <v>42</v>
      </c>
      <c r="F87" s="41"/>
    </row>
    <row r="88" spans="1:6" ht="15" customHeight="1">
      <c r="A88" s="43" t="s">
        <v>217</v>
      </c>
      <c r="B88" s="42" t="s">
        <v>271</v>
      </c>
      <c r="C88" s="42" t="s">
        <v>269</v>
      </c>
      <c r="D88" s="41">
        <v>2003</v>
      </c>
      <c r="E88" s="41" t="s">
        <v>5</v>
      </c>
      <c r="F88" s="41"/>
    </row>
    <row r="89" spans="1:6" ht="15">
      <c r="A89" s="43" t="s">
        <v>218</v>
      </c>
      <c r="B89" s="42" t="s">
        <v>92</v>
      </c>
      <c r="C89" s="42" t="s">
        <v>64</v>
      </c>
      <c r="D89" s="41">
        <v>2006</v>
      </c>
      <c r="E89" s="41" t="s">
        <v>84</v>
      </c>
      <c r="F89" s="41"/>
    </row>
    <row r="90" spans="1:6" ht="15">
      <c r="A90" s="43" t="s">
        <v>219</v>
      </c>
      <c r="B90" s="42" t="s">
        <v>362</v>
      </c>
      <c r="C90" s="42" t="s">
        <v>299</v>
      </c>
      <c r="D90" s="41">
        <v>2003</v>
      </c>
      <c r="E90" s="41" t="s">
        <v>5</v>
      </c>
      <c r="F90" s="41"/>
    </row>
    <row r="91" spans="1:6" ht="15">
      <c r="A91" s="43" t="s">
        <v>220</v>
      </c>
      <c r="B91" s="42" t="s">
        <v>417</v>
      </c>
      <c r="C91" s="42" t="s">
        <v>299</v>
      </c>
      <c r="D91" s="41">
        <v>2000</v>
      </c>
      <c r="E91" s="41" t="s">
        <v>0</v>
      </c>
      <c r="F91" s="41" t="s">
        <v>473</v>
      </c>
    </row>
    <row r="92" spans="1:6" ht="15">
      <c r="A92" s="43" t="s">
        <v>221</v>
      </c>
      <c r="B92" s="42" t="s">
        <v>272</v>
      </c>
      <c r="C92" s="42" t="s">
        <v>1</v>
      </c>
      <c r="D92" s="41">
        <v>2002</v>
      </c>
      <c r="E92" s="41" t="s">
        <v>35</v>
      </c>
      <c r="F92" s="41"/>
    </row>
    <row r="93" spans="1:6" ht="15">
      <c r="A93" s="43" t="s">
        <v>222</v>
      </c>
      <c r="B93" s="42" t="s">
        <v>301</v>
      </c>
      <c r="C93" s="42" t="s">
        <v>299</v>
      </c>
      <c r="D93" s="41">
        <v>2005</v>
      </c>
      <c r="E93" s="41" t="s">
        <v>9</v>
      </c>
      <c r="F93" s="41"/>
    </row>
    <row r="94" spans="1:6" ht="15">
      <c r="A94" s="43" t="s">
        <v>223</v>
      </c>
      <c r="B94" s="42" t="s">
        <v>304</v>
      </c>
      <c r="C94" s="42" t="s">
        <v>129</v>
      </c>
      <c r="D94" s="41">
        <v>2003</v>
      </c>
      <c r="E94" s="41" t="s">
        <v>5</v>
      </c>
      <c r="F94" s="41"/>
    </row>
    <row r="95" spans="1:6" ht="15">
      <c r="A95" s="43" t="s">
        <v>224</v>
      </c>
      <c r="B95" s="42" t="s">
        <v>479</v>
      </c>
      <c r="C95" s="42" t="s">
        <v>480</v>
      </c>
      <c r="D95" s="41">
        <v>2003</v>
      </c>
      <c r="E95" s="41" t="s">
        <v>35</v>
      </c>
      <c r="F95" s="41" t="s">
        <v>481</v>
      </c>
    </row>
    <row r="96" spans="1:6" ht="15" customHeight="1">
      <c r="A96" s="43" t="s">
        <v>225</v>
      </c>
      <c r="B96" s="42" t="s">
        <v>119</v>
      </c>
      <c r="C96" s="42" t="s">
        <v>4</v>
      </c>
      <c r="D96" s="41">
        <v>2007</v>
      </c>
      <c r="E96" s="41" t="s">
        <v>84</v>
      </c>
      <c r="F96" s="41"/>
    </row>
    <row r="97" spans="1:6" ht="15">
      <c r="A97" s="43" t="s">
        <v>226</v>
      </c>
      <c r="B97" s="42" t="s">
        <v>132</v>
      </c>
      <c r="C97" s="42" t="s">
        <v>7</v>
      </c>
      <c r="D97" s="41">
        <v>2006</v>
      </c>
      <c r="E97" s="41" t="s">
        <v>84</v>
      </c>
      <c r="F97" s="41"/>
    </row>
    <row r="98" spans="1:6" ht="15">
      <c r="A98" s="43" t="s">
        <v>227</v>
      </c>
      <c r="B98" s="42" t="s">
        <v>482</v>
      </c>
      <c r="C98" s="42" t="s">
        <v>472</v>
      </c>
      <c r="D98" s="41">
        <v>2003</v>
      </c>
      <c r="E98" s="41" t="s">
        <v>35</v>
      </c>
      <c r="F98" s="41" t="s">
        <v>483</v>
      </c>
    </row>
    <row r="99" spans="1:6" ht="15" customHeight="1">
      <c r="A99" s="43" t="s">
        <v>228</v>
      </c>
      <c r="B99" s="42" t="s">
        <v>111</v>
      </c>
      <c r="C99" s="42" t="s">
        <v>7</v>
      </c>
      <c r="D99" s="41">
        <v>2007</v>
      </c>
      <c r="E99" s="41" t="s">
        <v>42</v>
      </c>
      <c r="F99" s="41"/>
    </row>
    <row r="100" spans="1:6" ht="15">
      <c r="A100" s="43" t="s">
        <v>229</v>
      </c>
      <c r="B100" s="42" t="s">
        <v>484</v>
      </c>
      <c r="C100" s="42" t="s">
        <v>18</v>
      </c>
      <c r="D100" s="41">
        <v>2008</v>
      </c>
      <c r="E100" s="41" t="s">
        <v>42</v>
      </c>
      <c r="F100" s="41"/>
    </row>
    <row r="101" spans="1:6" ht="15">
      <c r="A101" s="43" t="s">
        <v>230</v>
      </c>
      <c r="B101" s="42" t="s">
        <v>68</v>
      </c>
      <c r="C101" s="42" t="s">
        <v>64</v>
      </c>
      <c r="D101" s="41">
        <v>2003</v>
      </c>
      <c r="E101" s="41" t="s">
        <v>5</v>
      </c>
      <c r="F101" s="41"/>
    </row>
    <row r="102" spans="1:6" ht="15" customHeight="1">
      <c r="A102" s="43" t="s">
        <v>231</v>
      </c>
      <c r="B102" s="42" t="s">
        <v>101</v>
      </c>
      <c r="C102" s="42" t="s">
        <v>1</v>
      </c>
      <c r="D102" s="41">
        <v>2003</v>
      </c>
      <c r="E102" s="41" t="s">
        <v>5</v>
      </c>
      <c r="F102" s="41"/>
    </row>
    <row r="103" spans="1:6" ht="15">
      <c r="A103" s="43" t="s">
        <v>232</v>
      </c>
      <c r="B103" s="42" t="s">
        <v>263</v>
      </c>
      <c r="C103" s="42" t="s">
        <v>18</v>
      </c>
      <c r="D103" s="41">
        <v>2007</v>
      </c>
      <c r="E103" s="41" t="s">
        <v>42</v>
      </c>
      <c r="F103" s="41"/>
    </row>
    <row r="104" spans="1:6" ht="15">
      <c r="A104" s="43" t="s">
        <v>233</v>
      </c>
      <c r="B104" s="42" t="s">
        <v>357</v>
      </c>
      <c r="C104" s="42" t="s">
        <v>118</v>
      </c>
      <c r="D104" s="41">
        <v>2004</v>
      </c>
      <c r="E104" s="41" t="s">
        <v>9</v>
      </c>
      <c r="F104" s="41"/>
    </row>
    <row r="105" spans="1:6" ht="15">
      <c r="A105" s="43" t="s">
        <v>234</v>
      </c>
      <c r="B105" s="42" t="s">
        <v>358</v>
      </c>
      <c r="C105" s="42" t="s">
        <v>12</v>
      </c>
      <c r="D105" s="41">
        <v>2001</v>
      </c>
      <c r="E105" s="41" t="s">
        <v>0</v>
      </c>
      <c r="F105" s="41"/>
    </row>
    <row r="106" spans="1:6" ht="15">
      <c r="A106" s="43" t="s">
        <v>235</v>
      </c>
      <c r="B106" s="42" t="s">
        <v>105</v>
      </c>
      <c r="C106" s="42" t="s">
        <v>18</v>
      </c>
      <c r="D106" s="41">
        <v>2005</v>
      </c>
      <c r="E106" s="41" t="s">
        <v>9</v>
      </c>
      <c r="F106" s="41"/>
    </row>
    <row r="107" spans="1:6" ht="15" customHeight="1">
      <c r="A107" s="43" t="s">
        <v>236</v>
      </c>
      <c r="B107" s="42" t="s">
        <v>96</v>
      </c>
      <c r="C107" s="42" t="s">
        <v>45</v>
      </c>
      <c r="D107" s="41">
        <v>2005</v>
      </c>
      <c r="E107" s="41" t="s">
        <v>9</v>
      </c>
      <c r="F107" s="41"/>
    </row>
    <row r="108" spans="1:6" ht="15" customHeight="1">
      <c r="A108" s="43" t="s">
        <v>237</v>
      </c>
      <c r="B108" s="42" t="s">
        <v>128</v>
      </c>
      <c r="C108" s="42" t="s">
        <v>129</v>
      </c>
      <c r="D108" s="41">
        <v>2002</v>
      </c>
      <c r="E108" s="41" t="s">
        <v>5</v>
      </c>
      <c r="F108" s="41"/>
    </row>
    <row r="109" spans="1:6" ht="15" customHeight="1">
      <c r="A109" s="43" t="s">
        <v>238</v>
      </c>
      <c r="B109" s="42" t="s">
        <v>303</v>
      </c>
      <c r="C109" s="42" t="s">
        <v>129</v>
      </c>
      <c r="D109" s="41">
        <v>2002</v>
      </c>
      <c r="E109" s="41" t="s">
        <v>5</v>
      </c>
      <c r="F109" s="41"/>
    </row>
    <row r="110" spans="1:6" ht="15" customHeight="1">
      <c r="A110" s="43" t="s">
        <v>406</v>
      </c>
      <c r="B110" s="42" t="s">
        <v>485</v>
      </c>
      <c r="C110" s="42" t="s">
        <v>18</v>
      </c>
      <c r="D110" s="41">
        <v>2007</v>
      </c>
      <c r="E110" s="41" t="s">
        <v>42</v>
      </c>
      <c r="F110" s="41"/>
    </row>
    <row r="111" spans="1:6" ht="15" customHeight="1">
      <c r="A111" s="43" t="s">
        <v>407</v>
      </c>
      <c r="B111" s="42" t="s">
        <v>356</v>
      </c>
      <c r="C111" s="42" t="s">
        <v>7</v>
      </c>
      <c r="D111" s="41">
        <v>2005</v>
      </c>
      <c r="E111" s="41" t="s">
        <v>28</v>
      </c>
      <c r="F111" s="41"/>
    </row>
    <row r="112" spans="1:6" ht="15">
      <c r="A112" s="43" t="s">
        <v>239</v>
      </c>
      <c r="B112" s="42" t="s">
        <v>77</v>
      </c>
      <c r="C112" s="42" t="s">
        <v>1</v>
      </c>
      <c r="D112" s="41">
        <v>2001</v>
      </c>
      <c r="E112" s="41" t="s">
        <v>0</v>
      </c>
      <c r="F112" s="41"/>
    </row>
    <row r="113" spans="1:6" ht="15" customHeight="1">
      <c r="A113" s="43" t="s">
        <v>240</v>
      </c>
      <c r="B113" s="42" t="s">
        <v>419</v>
      </c>
      <c r="C113" s="42" t="s">
        <v>361</v>
      </c>
      <c r="D113" s="41">
        <v>1996</v>
      </c>
      <c r="E113" s="41" t="s">
        <v>2</v>
      </c>
      <c r="F113" s="41"/>
    </row>
    <row r="114" spans="1:6" ht="15">
      <c r="A114" s="43" t="s">
        <v>241</v>
      </c>
      <c r="B114" s="42" t="s">
        <v>110</v>
      </c>
      <c r="C114" s="42" t="s">
        <v>38</v>
      </c>
      <c r="D114" s="41">
        <v>2001</v>
      </c>
      <c r="E114" s="41" t="s">
        <v>19</v>
      </c>
      <c r="F114" s="41"/>
    </row>
    <row r="115" spans="1:6" ht="15" customHeight="1">
      <c r="A115" s="43" t="s">
        <v>242</v>
      </c>
      <c r="B115" s="44" t="s">
        <v>94</v>
      </c>
      <c r="C115" s="44" t="s">
        <v>45</v>
      </c>
      <c r="D115" s="41">
        <v>2001</v>
      </c>
      <c r="E115" s="41" t="s">
        <v>0</v>
      </c>
      <c r="F115" s="41"/>
    </row>
    <row r="116" spans="1:6" ht="15">
      <c r="A116" s="43" t="s">
        <v>243</v>
      </c>
      <c r="B116" s="42" t="s">
        <v>421</v>
      </c>
      <c r="C116" s="42" t="s">
        <v>64</v>
      </c>
      <c r="D116" s="41">
        <v>2003</v>
      </c>
      <c r="E116" s="41" t="s">
        <v>5</v>
      </c>
      <c r="F116" s="41"/>
    </row>
    <row r="117" spans="1:6" ht="15" customHeight="1">
      <c r="A117" s="43" t="s">
        <v>408</v>
      </c>
      <c r="B117" s="42" t="s">
        <v>112</v>
      </c>
      <c r="C117" s="42" t="s">
        <v>113</v>
      </c>
      <c r="D117" s="41">
        <v>2001</v>
      </c>
      <c r="E117" s="41" t="s">
        <v>0</v>
      </c>
      <c r="F117" s="41"/>
    </row>
    <row r="118" spans="1:6" ht="15" customHeight="1">
      <c r="A118" s="43" t="s">
        <v>409</v>
      </c>
      <c r="B118" s="42" t="s">
        <v>116</v>
      </c>
      <c r="C118" s="42" t="s">
        <v>45</v>
      </c>
      <c r="D118" s="41">
        <v>2004</v>
      </c>
      <c r="E118" s="41" t="s">
        <v>9</v>
      </c>
      <c r="F118" s="41"/>
    </row>
    <row r="119" spans="1:6" ht="15" customHeight="1">
      <c r="A119" s="43" t="s">
        <v>244</v>
      </c>
      <c r="B119" s="42" t="s">
        <v>486</v>
      </c>
      <c r="C119" s="42" t="s">
        <v>442</v>
      </c>
      <c r="D119" s="41">
        <v>2006</v>
      </c>
      <c r="E119" s="41" t="s">
        <v>84</v>
      </c>
      <c r="F119" s="41"/>
    </row>
    <row r="120" spans="1:6" ht="15" customHeight="1">
      <c r="A120" s="43" t="s">
        <v>245</v>
      </c>
      <c r="B120" s="42" t="s">
        <v>363</v>
      </c>
      <c r="C120" s="42" t="s">
        <v>129</v>
      </c>
      <c r="D120" s="41">
        <v>2002</v>
      </c>
      <c r="E120" s="41" t="s">
        <v>35</v>
      </c>
      <c r="F120" s="41"/>
    </row>
    <row r="121" spans="1:6" ht="15" customHeight="1">
      <c r="A121" s="43" t="s">
        <v>246</v>
      </c>
      <c r="B121" s="42" t="s">
        <v>423</v>
      </c>
      <c r="C121" s="42" t="s">
        <v>12</v>
      </c>
      <c r="D121" s="41">
        <v>2003</v>
      </c>
      <c r="E121" s="41" t="s">
        <v>5</v>
      </c>
      <c r="F121" s="41"/>
    </row>
    <row r="122" spans="1:6" ht="15" customHeight="1">
      <c r="A122" s="43" t="s">
        <v>265</v>
      </c>
      <c r="B122" s="42" t="s">
        <v>422</v>
      </c>
      <c r="C122" s="42" t="s">
        <v>267</v>
      </c>
      <c r="D122" s="41">
        <v>2005</v>
      </c>
      <c r="E122" s="41" t="s">
        <v>9</v>
      </c>
      <c r="F122" s="41"/>
    </row>
    <row r="123" spans="1:6" ht="15" customHeight="1">
      <c r="A123" s="43" t="s">
        <v>359</v>
      </c>
      <c r="B123" s="42" t="s">
        <v>487</v>
      </c>
      <c r="C123" s="42" t="s">
        <v>79</v>
      </c>
      <c r="D123" s="41">
        <v>2002</v>
      </c>
      <c r="E123" s="41" t="s">
        <v>35</v>
      </c>
      <c r="F123" s="41"/>
    </row>
    <row r="124" spans="1:6" ht="15" customHeight="1">
      <c r="A124" s="43" t="s">
        <v>360</v>
      </c>
      <c r="B124" s="42" t="s">
        <v>125</v>
      </c>
      <c r="C124" s="42" t="s">
        <v>38</v>
      </c>
      <c r="D124" s="41">
        <v>2002</v>
      </c>
      <c r="E124" s="41" t="s">
        <v>35</v>
      </c>
      <c r="F124" s="41"/>
    </row>
    <row r="125" spans="1:6" ht="15" customHeight="1">
      <c r="A125" s="43" t="s">
        <v>247</v>
      </c>
      <c r="B125" s="42" t="s">
        <v>488</v>
      </c>
      <c r="C125" s="42" t="s">
        <v>4</v>
      </c>
      <c r="D125" s="41">
        <v>2000</v>
      </c>
      <c r="E125" s="41" t="s">
        <v>0</v>
      </c>
      <c r="F125" s="41"/>
    </row>
    <row r="126" spans="1:6" ht="15" customHeight="1">
      <c r="A126" s="43" t="s">
        <v>248</v>
      </c>
      <c r="B126" s="42" t="s">
        <v>489</v>
      </c>
      <c r="C126" s="42" t="s">
        <v>269</v>
      </c>
      <c r="D126" s="41">
        <v>2003</v>
      </c>
      <c r="E126" s="41" t="s">
        <v>5</v>
      </c>
      <c r="F126" s="41" t="s">
        <v>490</v>
      </c>
    </row>
    <row r="127" spans="1:6" ht="15" customHeight="1">
      <c r="A127" s="43" t="s">
        <v>249</v>
      </c>
      <c r="B127" s="42" t="s">
        <v>491</v>
      </c>
      <c r="C127" s="42" t="s">
        <v>472</v>
      </c>
      <c r="D127" s="41">
        <v>2002</v>
      </c>
      <c r="E127" s="41" t="s">
        <v>5</v>
      </c>
      <c r="F127" s="41" t="s">
        <v>492</v>
      </c>
    </row>
    <row r="128" spans="1:6" ht="15">
      <c r="A128" s="43" t="s">
        <v>410</v>
      </c>
      <c r="B128" s="42" t="s">
        <v>493</v>
      </c>
      <c r="C128" s="42" t="s">
        <v>51</v>
      </c>
      <c r="D128" s="41">
        <v>2000</v>
      </c>
      <c r="E128" s="41" t="s">
        <v>0</v>
      </c>
      <c r="F128" s="41" t="s">
        <v>494</v>
      </c>
    </row>
    <row r="129" spans="1:6" ht="15" customHeight="1">
      <c r="A129" s="43" t="s">
        <v>411</v>
      </c>
      <c r="B129" s="42" t="s">
        <v>103</v>
      </c>
      <c r="C129" s="42" t="s">
        <v>33</v>
      </c>
      <c r="D129" s="41">
        <v>2003</v>
      </c>
      <c r="E129" s="41" t="s">
        <v>5</v>
      </c>
      <c r="F129" s="41" t="s">
        <v>495</v>
      </c>
    </row>
    <row r="130" spans="1:6" ht="15" customHeight="1">
      <c r="A130" s="43" t="s">
        <v>250</v>
      </c>
      <c r="B130" s="42" t="s">
        <v>496</v>
      </c>
      <c r="C130" s="42" t="s">
        <v>497</v>
      </c>
      <c r="D130" s="41">
        <v>2006</v>
      </c>
      <c r="E130" s="41" t="s">
        <v>42</v>
      </c>
      <c r="F130" s="41"/>
    </row>
    <row r="131" spans="1:6" ht="15" customHeight="1">
      <c r="A131" s="41" t="s">
        <v>498</v>
      </c>
      <c r="B131" s="42" t="s">
        <v>499</v>
      </c>
      <c r="C131" s="42" t="s">
        <v>7</v>
      </c>
      <c r="D131" s="41">
        <v>2001</v>
      </c>
      <c r="E131" s="41" t="s">
        <v>0</v>
      </c>
      <c r="F131" s="41"/>
    </row>
    <row r="132" spans="1:6" ht="15" customHeight="1">
      <c r="A132" s="41" t="s">
        <v>498</v>
      </c>
      <c r="B132" s="42" t="s">
        <v>500</v>
      </c>
      <c r="C132" s="42" t="s">
        <v>18</v>
      </c>
      <c r="D132" s="41">
        <v>2007</v>
      </c>
      <c r="E132" s="41" t="s">
        <v>42</v>
      </c>
      <c r="F132" s="41"/>
    </row>
    <row r="133" spans="1:6" ht="15" customHeight="1">
      <c r="A133" s="41" t="s">
        <v>251</v>
      </c>
      <c r="B133" s="42" t="s">
        <v>501</v>
      </c>
      <c r="C133" s="42" t="s">
        <v>442</v>
      </c>
      <c r="D133" s="41">
        <v>2001</v>
      </c>
      <c r="E133" s="41" t="s">
        <v>0</v>
      </c>
      <c r="F133" s="41"/>
    </row>
    <row r="134" spans="1:6" ht="15" customHeight="1">
      <c r="A134" s="41" t="s">
        <v>502</v>
      </c>
      <c r="B134" s="42" t="s">
        <v>503</v>
      </c>
      <c r="C134" s="42" t="s">
        <v>10</v>
      </c>
      <c r="D134" s="41">
        <v>2002</v>
      </c>
      <c r="E134" s="41" t="s">
        <v>5</v>
      </c>
      <c r="F134" s="41"/>
    </row>
    <row r="135" spans="1:6" ht="15">
      <c r="A135" s="41" t="s">
        <v>502</v>
      </c>
      <c r="B135" s="42" t="s">
        <v>504</v>
      </c>
      <c r="C135" s="42" t="s">
        <v>442</v>
      </c>
      <c r="D135" s="41">
        <v>2003</v>
      </c>
      <c r="E135" s="41" t="s">
        <v>5</v>
      </c>
      <c r="F135" s="41"/>
    </row>
    <row r="136" spans="1:6" ht="15" customHeight="1">
      <c r="A136" s="41" t="s">
        <v>252</v>
      </c>
      <c r="B136" s="44" t="s">
        <v>505</v>
      </c>
      <c r="C136" s="44" t="s">
        <v>442</v>
      </c>
      <c r="D136" s="41">
        <v>2001</v>
      </c>
      <c r="E136" s="41" t="s">
        <v>0</v>
      </c>
      <c r="F136" s="41"/>
    </row>
    <row r="137" spans="1:6" ht="15">
      <c r="A137" s="41" t="s">
        <v>253</v>
      </c>
      <c r="B137" s="42" t="s">
        <v>420</v>
      </c>
      <c r="C137" s="42" t="s">
        <v>22</v>
      </c>
      <c r="D137" s="41">
        <v>2001</v>
      </c>
      <c r="E137" s="41" t="s">
        <v>0</v>
      </c>
      <c r="F137" s="41"/>
    </row>
    <row r="138" spans="1:6" ht="15" customHeight="1">
      <c r="A138" s="41" t="s">
        <v>254</v>
      </c>
      <c r="B138" s="42" t="s">
        <v>107</v>
      </c>
      <c r="C138" s="42" t="s">
        <v>64</v>
      </c>
      <c r="D138" s="41">
        <v>2003</v>
      </c>
      <c r="E138" s="41" t="s">
        <v>5</v>
      </c>
      <c r="F138" s="41"/>
    </row>
    <row r="139" spans="1:6" ht="15" customHeight="1">
      <c r="A139" s="41" t="s">
        <v>255</v>
      </c>
      <c r="B139" s="42" t="s">
        <v>418</v>
      </c>
      <c r="C139" s="42" t="s">
        <v>22</v>
      </c>
      <c r="D139" s="41">
        <v>2000</v>
      </c>
      <c r="E139" s="41" t="s">
        <v>0</v>
      </c>
      <c r="F139" s="41"/>
    </row>
    <row r="140" spans="1:6" ht="15" customHeight="1">
      <c r="A140" s="41" t="s">
        <v>256</v>
      </c>
      <c r="B140" s="42" t="s">
        <v>126</v>
      </c>
      <c r="C140" s="42" t="s">
        <v>442</v>
      </c>
      <c r="D140" s="41">
        <v>2002</v>
      </c>
      <c r="E140" s="41" t="s">
        <v>5</v>
      </c>
      <c r="F140" s="41"/>
    </row>
    <row r="141" spans="1:6" ht="15" customHeight="1">
      <c r="A141" s="41" t="s">
        <v>412</v>
      </c>
      <c r="B141" s="44" t="s">
        <v>506</v>
      </c>
      <c r="C141" s="44" t="s">
        <v>442</v>
      </c>
      <c r="D141" s="41">
        <v>2002</v>
      </c>
      <c r="E141" s="41" t="s">
        <v>5</v>
      </c>
      <c r="F141" s="41"/>
    </row>
    <row r="142" spans="1:6" ht="15" customHeight="1">
      <c r="A142" s="41" t="s">
        <v>413</v>
      </c>
      <c r="B142" s="42" t="s">
        <v>507</v>
      </c>
      <c r="C142" s="42" t="s">
        <v>79</v>
      </c>
      <c r="D142" s="41">
        <v>2005</v>
      </c>
      <c r="E142" s="41" t="s">
        <v>28</v>
      </c>
      <c r="F142" s="41"/>
    </row>
    <row r="143" spans="1:6" ht="15" customHeight="1">
      <c r="A143" s="41" t="s">
        <v>414</v>
      </c>
      <c r="B143" s="42" t="s">
        <v>130</v>
      </c>
      <c r="C143" s="42" t="s">
        <v>38</v>
      </c>
      <c r="D143" s="41">
        <v>2002</v>
      </c>
      <c r="E143" s="41" t="s">
        <v>5</v>
      </c>
      <c r="F143" s="41"/>
    </row>
    <row r="144" spans="1:6" ht="15" customHeight="1">
      <c r="A144" s="41" t="s">
        <v>415</v>
      </c>
      <c r="B144" s="42" t="s">
        <v>508</v>
      </c>
      <c r="C144" s="42" t="s">
        <v>442</v>
      </c>
      <c r="D144" s="41">
        <v>2009</v>
      </c>
      <c r="E144" s="41" t="s">
        <v>42</v>
      </c>
      <c r="F144" s="41"/>
    </row>
    <row r="145" spans="1:6" ht="15" customHeight="1">
      <c r="A145" s="41" t="s">
        <v>257</v>
      </c>
      <c r="B145" s="42" t="s">
        <v>509</v>
      </c>
      <c r="C145" s="42" t="s">
        <v>442</v>
      </c>
      <c r="D145" s="41">
        <v>2005</v>
      </c>
      <c r="E145" s="41" t="s">
        <v>9</v>
      </c>
      <c r="F145" s="41"/>
    </row>
    <row r="146" spans="1:6" ht="15" customHeight="1">
      <c r="A146" s="41" t="s">
        <v>258</v>
      </c>
      <c r="B146" s="42" t="s">
        <v>510</v>
      </c>
      <c r="C146" s="42" t="s">
        <v>442</v>
      </c>
      <c r="D146" s="41">
        <v>2007</v>
      </c>
      <c r="E146" s="41" t="s">
        <v>42</v>
      </c>
      <c r="F146" s="41"/>
    </row>
    <row r="147" spans="1:6" ht="15" customHeight="1">
      <c r="A147" s="41" t="s">
        <v>259</v>
      </c>
      <c r="B147" s="42" t="s">
        <v>268</v>
      </c>
      <c r="C147" s="42" t="s">
        <v>64</v>
      </c>
      <c r="D147" s="41">
        <v>2004</v>
      </c>
      <c r="E147" s="41" t="s">
        <v>9</v>
      </c>
      <c r="F147" s="41"/>
    </row>
    <row r="148" spans="1:6" ht="15" customHeight="1">
      <c r="A148" s="41" t="s">
        <v>260</v>
      </c>
      <c r="B148" s="44" t="s">
        <v>294</v>
      </c>
      <c r="C148" s="44" t="s">
        <v>4</v>
      </c>
      <c r="D148" s="41">
        <v>2005</v>
      </c>
      <c r="E148" s="41" t="s">
        <v>9</v>
      </c>
      <c r="F148" s="41"/>
    </row>
    <row r="149" spans="1:6" ht="15" customHeight="1">
      <c r="A149" s="41" t="s">
        <v>261</v>
      </c>
      <c r="B149" s="42" t="s">
        <v>511</v>
      </c>
      <c r="C149" s="42" t="s">
        <v>4</v>
      </c>
      <c r="D149" s="41">
        <v>2008</v>
      </c>
      <c r="E149" s="41" t="s">
        <v>42</v>
      </c>
      <c r="F149" s="41"/>
    </row>
    <row r="150" spans="1:6" ht="15" customHeight="1">
      <c r="A150" s="43" t="s">
        <v>512</v>
      </c>
      <c r="B150" s="42" t="s">
        <v>86</v>
      </c>
      <c r="C150" s="42" t="s">
        <v>38</v>
      </c>
      <c r="D150" s="41">
        <v>1996</v>
      </c>
      <c r="E150" s="41" t="s">
        <v>2</v>
      </c>
      <c r="F150" s="41"/>
    </row>
    <row r="151" spans="1:6" ht="15" customHeight="1">
      <c r="A151" s="43" t="s">
        <v>512</v>
      </c>
      <c r="B151" s="42" t="s">
        <v>513</v>
      </c>
      <c r="C151" s="42" t="s">
        <v>38</v>
      </c>
      <c r="D151" s="41">
        <v>1999</v>
      </c>
      <c r="E151" s="41" t="s">
        <v>0</v>
      </c>
      <c r="F151" s="41"/>
    </row>
    <row r="152" spans="1:6" ht="15" customHeight="1">
      <c r="A152" s="43" t="s">
        <v>512</v>
      </c>
      <c r="B152" s="42" t="s">
        <v>514</v>
      </c>
      <c r="C152" s="42" t="s">
        <v>38</v>
      </c>
      <c r="D152" s="41">
        <v>1997</v>
      </c>
      <c r="E152" s="41" t="s">
        <v>2</v>
      </c>
      <c r="F152" s="41"/>
    </row>
    <row r="153" spans="1:6" ht="15">
      <c r="A153" s="43" t="s">
        <v>512</v>
      </c>
      <c r="B153" s="42" t="s">
        <v>515</v>
      </c>
      <c r="C153" s="42" t="s">
        <v>442</v>
      </c>
      <c r="D153" s="41">
        <v>2002</v>
      </c>
      <c r="E153" s="41" t="s">
        <v>5</v>
      </c>
      <c r="F153" s="41"/>
    </row>
    <row r="154" spans="1:6" ht="15" customHeight="1">
      <c r="A154" s="43" t="s">
        <v>512</v>
      </c>
      <c r="B154" s="44" t="s">
        <v>516</v>
      </c>
      <c r="C154" s="44" t="s">
        <v>442</v>
      </c>
      <c r="D154" s="41">
        <v>2002</v>
      </c>
      <c r="E154" s="41" t="s">
        <v>5</v>
      </c>
      <c r="F154" s="41"/>
    </row>
    <row r="155" spans="1:6" ht="15">
      <c r="A155" s="43" t="s">
        <v>512</v>
      </c>
      <c r="B155" s="42" t="s">
        <v>517</v>
      </c>
      <c r="C155" s="42" t="s">
        <v>442</v>
      </c>
      <c r="D155" s="41">
        <v>2001</v>
      </c>
      <c r="E155" s="41" t="s">
        <v>0</v>
      </c>
      <c r="F155" s="41"/>
    </row>
    <row r="156" spans="1:6" ht="15">
      <c r="A156" s="43" t="s">
        <v>512</v>
      </c>
      <c r="B156" s="42" t="s">
        <v>518</v>
      </c>
      <c r="C156" s="42" t="s">
        <v>442</v>
      </c>
      <c r="D156" s="41">
        <v>2005</v>
      </c>
      <c r="E156" s="41" t="s">
        <v>28</v>
      </c>
      <c r="F156" s="41"/>
    </row>
    <row r="157" spans="1:6" ht="15" customHeight="1">
      <c r="A157" s="43" t="s">
        <v>512</v>
      </c>
      <c r="B157" s="42" t="s">
        <v>519</v>
      </c>
      <c r="C157" s="42" t="s">
        <v>442</v>
      </c>
      <c r="D157" s="41">
        <v>2000</v>
      </c>
      <c r="E157" s="41" t="s">
        <v>0</v>
      </c>
      <c r="F157" s="41"/>
    </row>
    <row r="158" spans="1:6" ht="15">
      <c r="A158" s="43" t="s">
        <v>512</v>
      </c>
      <c r="B158" s="42" t="s">
        <v>520</v>
      </c>
      <c r="C158" s="42" t="s">
        <v>442</v>
      </c>
      <c r="D158" s="41">
        <v>2002</v>
      </c>
      <c r="E158" s="41" t="s">
        <v>5</v>
      </c>
      <c r="F158" s="41"/>
    </row>
    <row r="159" spans="1:6" ht="15" customHeight="1">
      <c r="A159" s="43" t="s">
        <v>512</v>
      </c>
      <c r="B159" s="42" t="s">
        <v>521</v>
      </c>
      <c r="C159" s="42" t="s">
        <v>299</v>
      </c>
      <c r="D159" s="41">
        <v>2003</v>
      </c>
      <c r="E159" s="41" t="s">
        <v>5</v>
      </c>
      <c r="F159" s="41"/>
    </row>
    <row r="160" spans="1:6" ht="15">
      <c r="A160" s="43" t="s">
        <v>512</v>
      </c>
      <c r="B160" s="42" t="s">
        <v>522</v>
      </c>
      <c r="C160" s="42" t="s">
        <v>299</v>
      </c>
      <c r="D160" s="41">
        <v>2006</v>
      </c>
      <c r="E160" s="41" t="s">
        <v>42</v>
      </c>
      <c r="F160" s="41"/>
    </row>
    <row r="161" spans="1:6" ht="15" customHeight="1">
      <c r="A161" s="43" t="s">
        <v>512</v>
      </c>
      <c r="B161" s="42" t="s">
        <v>523</v>
      </c>
      <c r="C161" s="42" t="s">
        <v>299</v>
      </c>
      <c r="D161" s="41">
        <v>2007</v>
      </c>
      <c r="E161" s="41" t="s">
        <v>84</v>
      </c>
      <c r="F161" s="41"/>
    </row>
    <row r="162" spans="1:6" ht="15" customHeight="1">
      <c r="A162" s="43" t="s">
        <v>512</v>
      </c>
      <c r="B162" s="42" t="s">
        <v>524</v>
      </c>
      <c r="C162" s="42" t="s">
        <v>7</v>
      </c>
      <c r="D162" s="41">
        <v>2003</v>
      </c>
      <c r="E162" s="41" t="s">
        <v>5</v>
      </c>
      <c r="F162" s="41"/>
    </row>
    <row r="163" spans="1:6" ht="15">
      <c r="A163" s="43" t="s">
        <v>512</v>
      </c>
      <c r="B163" s="42" t="s">
        <v>525</v>
      </c>
      <c r="C163" s="42" t="s">
        <v>7</v>
      </c>
      <c r="D163" s="41">
        <v>2001</v>
      </c>
      <c r="E163" s="41" t="s">
        <v>0</v>
      </c>
      <c r="F163" s="41"/>
    </row>
    <row r="164" spans="1:6" ht="15" customHeight="1">
      <c r="A164" s="43" t="s">
        <v>512</v>
      </c>
      <c r="B164" s="42" t="s">
        <v>526</v>
      </c>
      <c r="C164" s="42" t="s">
        <v>18</v>
      </c>
      <c r="D164" s="41">
        <v>2007</v>
      </c>
      <c r="E164" s="41" t="s">
        <v>42</v>
      </c>
      <c r="F164" s="41"/>
    </row>
    <row r="165" spans="1:6" ht="15">
      <c r="A165" s="43" t="s">
        <v>512</v>
      </c>
      <c r="B165" s="42" t="s">
        <v>527</v>
      </c>
      <c r="C165" s="42" t="s">
        <v>528</v>
      </c>
      <c r="D165" s="41">
        <v>2006</v>
      </c>
      <c r="E165" s="41" t="s">
        <v>84</v>
      </c>
      <c r="F165" s="41"/>
    </row>
    <row r="166" spans="1:6" ht="15" customHeight="1">
      <c r="A166" s="43" t="s">
        <v>512</v>
      </c>
      <c r="B166" s="42" t="s">
        <v>529</v>
      </c>
      <c r="C166" s="42" t="s">
        <v>269</v>
      </c>
      <c r="D166" s="41">
        <v>2003</v>
      </c>
      <c r="E166" s="41" t="s">
        <v>5</v>
      </c>
      <c r="F166" s="41"/>
    </row>
    <row r="167" spans="1:6" ht="15" customHeight="1">
      <c r="A167" s="43" t="s">
        <v>512</v>
      </c>
      <c r="B167" s="42" t="s">
        <v>530</v>
      </c>
      <c r="C167" s="42" t="s">
        <v>79</v>
      </c>
      <c r="D167" s="41">
        <v>2005</v>
      </c>
      <c r="E167" s="41" t="s">
        <v>28</v>
      </c>
      <c r="F167" s="41"/>
    </row>
    <row r="168" spans="1:6" ht="15" customHeight="1">
      <c r="A168" s="43" t="s">
        <v>512</v>
      </c>
      <c r="B168" s="42" t="s">
        <v>531</v>
      </c>
      <c r="C168" s="42" t="s">
        <v>79</v>
      </c>
      <c r="D168" s="41">
        <v>2008</v>
      </c>
      <c r="E168" s="41" t="s">
        <v>84</v>
      </c>
      <c r="F168" s="41"/>
    </row>
    <row r="169" spans="1:6" ht="15" customHeight="1">
      <c r="A169" s="43" t="s">
        <v>512</v>
      </c>
      <c r="B169" s="42" t="s">
        <v>532</v>
      </c>
      <c r="C169" s="42" t="s">
        <v>24</v>
      </c>
      <c r="D169" s="41">
        <v>2008</v>
      </c>
      <c r="E169" s="41" t="s">
        <v>84</v>
      </c>
      <c r="F169" s="41"/>
    </row>
    <row r="170" spans="1:6" ht="15" customHeight="1">
      <c r="A170" s="43" t="s">
        <v>512</v>
      </c>
      <c r="B170" s="42" t="s">
        <v>533</v>
      </c>
      <c r="C170" s="42" t="s">
        <v>24</v>
      </c>
      <c r="D170" s="41">
        <v>2008</v>
      </c>
      <c r="E170" s="41" t="s">
        <v>84</v>
      </c>
      <c r="F170" s="41"/>
    </row>
    <row r="171" spans="1:6" ht="15" customHeight="1">
      <c r="A171" s="43" t="s">
        <v>512</v>
      </c>
      <c r="B171" s="42" t="s">
        <v>534</v>
      </c>
      <c r="C171" s="42" t="s">
        <v>24</v>
      </c>
      <c r="D171" s="41">
        <v>2008</v>
      </c>
      <c r="E171" s="41" t="s">
        <v>84</v>
      </c>
      <c r="F171" s="41"/>
    </row>
    <row r="172" spans="1:6" ht="15" customHeight="1">
      <c r="A172" s="43" t="s">
        <v>512</v>
      </c>
      <c r="B172" s="42" t="s">
        <v>535</v>
      </c>
      <c r="C172" s="42" t="s">
        <v>24</v>
      </c>
      <c r="D172" s="41">
        <v>2007</v>
      </c>
      <c r="E172" s="41" t="s">
        <v>84</v>
      </c>
      <c r="F172" s="41"/>
    </row>
    <row r="173" spans="1:6" ht="15" customHeight="1">
      <c r="A173" s="43" t="s">
        <v>512</v>
      </c>
      <c r="B173" s="42" t="s">
        <v>536</v>
      </c>
      <c r="C173" s="42" t="s">
        <v>24</v>
      </c>
      <c r="D173" s="41">
        <v>2007</v>
      </c>
      <c r="E173" s="41" t="s">
        <v>42</v>
      </c>
      <c r="F173" s="41"/>
    </row>
    <row r="174" spans="1:6" ht="15" customHeight="1">
      <c r="A174" s="43" t="s">
        <v>512</v>
      </c>
      <c r="B174" s="42" t="s">
        <v>537</v>
      </c>
      <c r="C174" s="42" t="s">
        <v>24</v>
      </c>
      <c r="D174" s="41">
        <v>2006</v>
      </c>
      <c r="E174" s="41" t="s">
        <v>42</v>
      </c>
      <c r="F174" s="41"/>
    </row>
    <row r="175" spans="1:6" ht="15" customHeight="1">
      <c r="A175" s="43" t="s">
        <v>512</v>
      </c>
      <c r="B175" s="42" t="s">
        <v>538</v>
      </c>
      <c r="C175" s="42" t="s">
        <v>24</v>
      </c>
      <c r="D175" s="41">
        <v>2007</v>
      </c>
      <c r="E175" s="41" t="s">
        <v>42</v>
      </c>
      <c r="F175" s="41"/>
    </row>
    <row r="176" spans="1:6" ht="15" customHeight="1">
      <c r="A176" s="43" t="s">
        <v>512</v>
      </c>
      <c r="B176" s="42" t="s">
        <v>99</v>
      </c>
      <c r="C176" s="42" t="s">
        <v>22</v>
      </c>
      <c r="D176" s="41">
        <v>2000</v>
      </c>
      <c r="E176" s="41" t="s">
        <v>0</v>
      </c>
      <c r="F176" s="41"/>
    </row>
    <row r="177" spans="1:6" ht="15" customHeight="1">
      <c r="A177" s="43" t="s">
        <v>512</v>
      </c>
      <c r="B177" s="42" t="s">
        <v>539</v>
      </c>
      <c r="C177" s="42" t="s">
        <v>129</v>
      </c>
      <c r="D177" s="41">
        <v>2006</v>
      </c>
      <c r="E177" s="41" t="s">
        <v>42</v>
      </c>
      <c r="F177" s="41"/>
    </row>
    <row r="178" spans="1:6" ht="15" customHeight="1">
      <c r="A178" s="43" t="s">
        <v>512</v>
      </c>
      <c r="B178" s="42" t="s">
        <v>540</v>
      </c>
      <c r="C178" s="42" t="s">
        <v>129</v>
      </c>
      <c r="D178" s="41">
        <v>2006</v>
      </c>
      <c r="E178" s="41" t="s">
        <v>42</v>
      </c>
      <c r="F178" s="41"/>
    </row>
    <row r="179" spans="1:6" ht="15" customHeight="1">
      <c r="A179" s="43" t="s">
        <v>512</v>
      </c>
      <c r="B179" s="42" t="s">
        <v>541</v>
      </c>
      <c r="C179" s="42" t="s">
        <v>129</v>
      </c>
      <c r="D179" s="41">
        <v>2006</v>
      </c>
      <c r="E179" s="41" t="s">
        <v>42</v>
      </c>
      <c r="F179" s="41"/>
    </row>
    <row r="180" spans="1:6" ht="15" customHeight="1">
      <c r="A180" s="43" t="s">
        <v>512</v>
      </c>
      <c r="B180" s="42" t="s">
        <v>542</v>
      </c>
      <c r="C180" s="42" t="s">
        <v>129</v>
      </c>
      <c r="D180" s="41">
        <v>2004</v>
      </c>
      <c r="E180" s="41" t="s">
        <v>9</v>
      </c>
      <c r="F180" s="41"/>
    </row>
    <row r="181" spans="1:6" ht="15" customHeight="1">
      <c r="A181" s="43" t="s">
        <v>512</v>
      </c>
      <c r="B181" s="42" t="s">
        <v>543</v>
      </c>
      <c r="C181" s="42" t="s">
        <v>1</v>
      </c>
      <c r="D181" s="41">
        <v>2004</v>
      </c>
      <c r="E181" s="41" t="s">
        <v>9</v>
      </c>
      <c r="F181" s="41"/>
    </row>
    <row r="182" spans="1:6" ht="15">
      <c r="A182" s="43" t="s">
        <v>512</v>
      </c>
      <c r="B182" s="42" t="s">
        <v>109</v>
      </c>
      <c r="C182" s="42" t="s">
        <v>32</v>
      </c>
      <c r="D182" s="41">
        <v>1999</v>
      </c>
      <c r="E182" s="41" t="s">
        <v>0</v>
      </c>
      <c r="F182" s="41"/>
    </row>
    <row r="183" spans="1:6" ht="15">
      <c r="A183" s="43" t="s">
        <v>512</v>
      </c>
      <c r="B183" s="42" t="s">
        <v>544</v>
      </c>
      <c r="C183" s="42" t="s">
        <v>32</v>
      </c>
      <c r="D183" s="41">
        <v>2003</v>
      </c>
      <c r="E183" s="41" t="s">
        <v>5</v>
      </c>
      <c r="F183" s="41"/>
    </row>
    <row r="184" spans="1:6" ht="15">
      <c r="A184" s="43" t="s">
        <v>512</v>
      </c>
      <c r="B184" s="42" t="s">
        <v>121</v>
      </c>
      <c r="C184" s="42" t="s">
        <v>32</v>
      </c>
      <c r="D184" s="41">
        <v>2004</v>
      </c>
      <c r="E184" s="41" t="s">
        <v>9</v>
      </c>
      <c r="F184" s="41"/>
    </row>
    <row r="185" spans="1:6" ht="15">
      <c r="A185" s="43" t="s">
        <v>512</v>
      </c>
      <c r="B185" s="42" t="s">
        <v>545</v>
      </c>
      <c r="C185" s="42" t="s">
        <v>32</v>
      </c>
      <c r="D185" s="41">
        <v>2004</v>
      </c>
      <c r="E185" s="41" t="s">
        <v>28</v>
      </c>
      <c r="F185" s="41"/>
    </row>
    <row r="186" spans="1:6" ht="15">
      <c r="A186" s="43" t="s">
        <v>512</v>
      </c>
      <c r="B186" s="42" t="s">
        <v>546</v>
      </c>
      <c r="C186" s="42" t="s">
        <v>32</v>
      </c>
      <c r="D186" s="41">
        <v>2005</v>
      </c>
      <c r="E186" s="41" t="s">
        <v>9</v>
      </c>
      <c r="F186" s="41"/>
    </row>
    <row r="187" spans="1:6" ht="15">
      <c r="A187" s="43" t="s">
        <v>512</v>
      </c>
      <c r="B187" s="42" t="s">
        <v>120</v>
      </c>
      <c r="C187" s="42" t="s">
        <v>51</v>
      </c>
      <c r="D187" s="41">
        <v>1997</v>
      </c>
      <c r="E187" s="41" t="s">
        <v>446</v>
      </c>
      <c r="F187" s="41"/>
    </row>
    <row r="188" spans="1:6" ht="15">
      <c r="A188" s="43" t="s">
        <v>512</v>
      </c>
      <c r="B188" s="42" t="s">
        <v>98</v>
      </c>
      <c r="C188" s="42" t="s">
        <v>51</v>
      </c>
      <c r="D188" s="41">
        <v>1998</v>
      </c>
      <c r="E188" s="41" t="s">
        <v>446</v>
      </c>
      <c r="F188" s="41"/>
    </row>
    <row r="189" spans="1:6" ht="15">
      <c r="A189" s="43" t="s">
        <v>512</v>
      </c>
      <c r="B189" s="42" t="s">
        <v>115</v>
      </c>
      <c r="C189" s="42" t="s">
        <v>51</v>
      </c>
      <c r="D189" s="41">
        <v>1999</v>
      </c>
      <c r="E189" s="41" t="s">
        <v>0</v>
      </c>
      <c r="F189" s="41"/>
    </row>
    <row r="190" spans="1:6" ht="15">
      <c r="A190" s="43" t="s">
        <v>512</v>
      </c>
      <c r="B190" s="42" t="s">
        <v>127</v>
      </c>
      <c r="C190" s="42" t="s">
        <v>51</v>
      </c>
      <c r="D190" s="41">
        <v>2001</v>
      </c>
      <c r="E190" s="41" t="s">
        <v>0</v>
      </c>
      <c r="F190" s="41" t="s">
        <v>547</v>
      </c>
    </row>
    <row r="191" spans="1:6" ht="15">
      <c r="A191" s="43" t="s">
        <v>512</v>
      </c>
      <c r="B191" s="42" t="s">
        <v>548</v>
      </c>
      <c r="C191" s="42" t="s">
        <v>51</v>
      </c>
      <c r="D191" s="41">
        <v>2001</v>
      </c>
      <c r="E191" s="41" t="s">
        <v>19</v>
      </c>
      <c r="F191" s="41"/>
    </row>
    <row r="192" spans="1:6" ht="15">
      <c r="A192" s="43" t="s">
        <v>512</v>
      </c>
      <c r="B192" s="42" t="s">
        <v>549</v>
      </c>
      <c r="C192" s="42" t="s">
        <v>51</v>
      </c>
      <c r="D192" s="41">
        <v>2004</v>
      </c>
      <c r="E192" s="41" t="s">
        <v>28</v>
      </c>
      <c r="F192" s="41"/>
    </row>
    <row r="193" spans="1:6" ht="15">
      <c r="A193" s="43" t="s">
        <v>512</v>
      </c>
      <c r="B193" s="42" t="s">
        <v>550</v>
      </c>
      <c r="C193" s="42" t="s">
        <v>51</v>
      </c>
      <c r="D193" s="41">
        <v>2004</v>
      </c>
      <c r="E193" s="41" t="s">
        <v>28</v>
      </c>
      <c r="F193" s="41"/>
    </row>
    <row r="194" spans="1:6" ht="15">
      <c r="A194" s="43" t="s">
        <v>512</v>
      </c>
      <c r="B194" s="42" t="s">
        <v>131</v>
      </c>
      <c r="C194" s="42" t="s">
        <v>51</v>
      </c>
      <c r="D194" s="41">
        <v>2005</v>
      </c>
      <c r="E194" s="41" t="s">
        <v>28</v>
      </c>
      <c r="F194" s="41"/>
    </row>
    <row r="195" spans="1:6" ht="15">
      <c r="A195" s="43" t="s">
        <v>512</v>
      </c>
      <c r="B195" s="42" t="s">
        <v>551</v>
      </c>
      <c r="C195" s="42" t="s">
        <v>51</v>
      </c>
      <c r="D195" s="41">
        <v>2005</v>
      </c>
      <c r="E195" s="41" t="s">
        <v>28</v>
      </c>
      <c r="F195" s="41"/>
    </row>
    <row r="196" spans="1:6" ht="15">
      <c r="A196" s="43" t="s">
        <v>512</v>
      </c>
      <c r="B196" s="42" t="s">
        <v>552</v>
      </c>
      <c r="C196" s="42" t="s">
        <v>33</v>
      </c>
      <c r="D196" s="41">
        <v>2003</v>
      </c>
      <c r="E196" s="41" t="s">
        <v>5</v>
      </c>
      <c r="F196" s="41"/>
    </row>
    <row r="197" spans="1:6" ht="15">
      <c r="A197" s="43" t="s">
        <v>512</v>
      </c>
      <c r="B197" s="42" t="s">
        <v>553</v>
      </c>
      <c r="C197" s="42" t="s">
        <v>554</v>
      </c>
      <c r="D197" s="41">
        <v>2004</v>
      </c>
      <c r="E197" s="41" t="s">
        <v>28</v>
      </c>
      <c r="F197" s="41" t="s">
        <v>555</v>
      </c>
    </row>
    <row r="198" spans="1:6" ht="15">
      <c r="A198" s="43" t="s">
        <v>512</v>
      </c>
      <c r="B198" s="42" t="s">
        <v>556</v>
      </c>
      <c r="C198" s="42" t="s">
        <v>123</v>
      </c>
      <c r="D198" s="41">
        <v>2003</v>
      </c>
      <c r="E198" s="41" t="s">
        <v>35</v>
      </c>
      <c r="F198" s="41" t="s">
        <v>557</v>
      </c>
    </row>
    <row r="199" spans="1:6" ht="15">
      <c r="A199" s="43" t="s">
        <v>512</v>
      </c>
      <c r="B199" s="42" t="s">
        <v>558</v>
      </c>
      <c r="C199" s="42" t="s">
        <v>559</v>
      </c>
      <c r="D199" s="41">
        <v>2006</v>
      </c>
      <c r="E199" s="41" t="s">
        <v>42</v>
      </c>
      <c r="F199" s="41"/>
    </row>
    <row r="200" spans="1:6" ht="15">
      <c r="A200" s="43" t="s">
        <v>512</v>
      </c>
      <c r="B200" s="42" t="s">
        <v>560</v>
      </c>
      <c r="C200" s="42" t="s">
        <v>472</v>
      </c>
      <c r="D200" s="41">
        <v>2002</v>
      </c>
      <c r="E200" s="41" t="s">
        <v>5</v>
      </c>
      <c r="F200" s="41"/>
    </row>
    <row r="201" spans="1:6" ht="15">
      <c r="A201" s="43" t="s">
        <v>512</v>
      </c>
      <c r="B201" s="42" t="s">
        <v>561</v>
      </c>
      <c r="C201" s="42" t="s">
        <v>472</v>
      </c>
      <c r="D201" s="41">
        <v>2001</v>
      </c>
      <c r="E201" s="41" t="s">
        <v>0</v>
      </c>
      <c r="F201" s="41"/>
    </row>
    <row r="202" spans="1:6" ht="15">
      <c r="A202" s="43" t="s">
        <v>512</v>
      </c>
      <c r="B202" s="42" t="s">
        <v>562</v>
      </c>
      <c r="C202" s="42" t="s">
        <v>45</v>
      </c>
      <c r="D202" s="41">
        <v>2004</v>
      </c>
      <c r="E202" s="41" t="s">
        <v>9</v>
      </c>
      <c r="F202" s="41"/>
    </row>
    <row r="203" spans="1:6" ht="15">
      <c r="A203" s="43" t="s">
        <v>512</v>
      </c>
      <c r="B203" s="42" t="s">
        <v>563</v>
      </c>
      <c r="C203" s="42" t="s">
        <v>45</v>
      </c>
      <c r="D203" s="41">
        <v>2000</v>
      </c>
      <c r="E203" s="41" t="s">
        <v>19</v>
      </c>
      <c r="F203" s="41"/>
    </row>
    <row r="204" spans="1:6" ht="15">
      <c r="A204" s="43" t="s">
        <v>512</v>
      </c>
      <c r="B204" s="42" t="s">
        <v>564</v>
      </c>
      <c r="C204" s="42" t="s">
        <v>12</v>
      </c>
      <c r="D204" s="41">
        <v>2006</v>
      </c>
      <c r="E204" s="41" t="s">
        <v>84</v>
      </c>
      <c r="F204" s="41"/>
    </row>
    <row r="205" spans="1:6" ht="15">
      <c r="A205" s="43" t="s">
        <v>512</v>
      </c>
      <c r="B205" s="42" t="s">
        <v>565</v>
      </c>
      <c r="C205" s="42" t="s">
        <v>12</v>
      </c>
      <c r="D205" s="41">
        <v>2003</v>
      </c>
      <c r="E205" s="41" t="s">
        <v>5</v>
      </c>
      <c r="F205" s="41"/>
    </row>
    <row r="206" spans="1:6" ht="15">
      <c r="A206" s="43" t="s">
        <v>512</v>
      </c>
      <c r="B206" s="42" t="s">
        <v>114</v>
      </c>
      <c r="C206" s="42" t="s">
        <v>12</v>
      </c>
      <c r="D206" s="41">
        <v>2000</v>
      </c>
      <c r="E206" s="41" t="s">
        <v>19</v>
      </c>
      <c r="F206" s="41"/>
    </row>
    <row r="207" spans="1:6" ht="15">
      <c r="A207" s="43" t="s">
        <v>512</v>
      </c>
      <c r="B207" s="42" t="s">
        <v>416</v>
      </c>
      <c r="C207" s="42" t="s">
        <v>12</v>
      </c>
      <c r="D207" s="41">
        <v>2002</v>
      </c>
      <c r="E207" s="41" t="s">
        <v>5</v>
      </c>
      <c r="F207" s="41"/>
    </row>
    <row r="208" spans="1:6" ht="15">
      <c r="A208" s="43" t="s">
        <v>512</v>
      </c>
      <c r="B208" s="42" t="s">
        <v>566</v>
      </c>
      <c r="C208" s="42" t="s">
        <v>12</v>
      </c>
      <c r="D208" s="41">
        <v>2006</v>
      </c>
      <c r="E208" s="41" t="s">
        <v>84</v>
      </c>
      <c r="F208" s="41"/>
    </row>
    <row r="209" spans="1:6" ht="15">
      <c r="A209" s="43" t="s">
        <v>512</v>
      </c>
      <c r="B209" s="42" t="s">
        <v>567</v>
      </c>
      <c r="C209" s="42" t="s">
        <v>12</v>
      </c>
      <c r="D209" s="41">
        <v>2001</v>
      </c>
      <c r="E209" s="41" t="s">
        <v>19</v>
      </c>
      <c r="F209" s="41"/>
    </row>
  </sheetData>
  <sheetProtection sheet="1" objects="1" scenarios="1"/>
  <mergeCells count="1">
    <mergeCell ref="A1:F1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  <headerFooter alignWithMargins="0">
    <oddFooter>&amp;CStránka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>
    <tabColor theme="3"/>
  </sheetPr>
  <dimension ref="A1:M19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28" customWidth="1"/>
    <col min="2" max="2" width="4.00390625" style="0" bestFit="1" customWidth="1"/>
    <col min="3" max="3" width="32.7109375" style="0" customWidth="1"/>
    <col min="4" max="4" width="1.7109375" style="0" customWidth="1"/>
    <col min="5" max="13" width="11.7109375" style="0" customWidth="1"/>
  </cols>
  <sheetData>
    <row r="1" spans="1:11" ht="42" customHeight="1" thickBot="1">
      <c r="A1" s="28">
        <v>1</v>
      </c>
      <c r="B1" s="84" t="s">
        <v>574</v>
      </c>
      <c r="C1" s="75"/>
      <c r="D1" s="76"/>
      <c r="E1" s="13" t="str">
        <f>C2</f>
        <v>Novák František (ST Euromaster Kolín)</v>
      </c>
      <c r="F1" s="14" t="str">
        <f>C3</f>
        <v>Strejčovská Tereza (TJ Sokol Chlístovice)</v>
      </c>
      <c r="G1" s="14" t="str">
        <f>C4</f>
        <v>Vosátka Patrik (SKST Vlašim)</v>
      </c>
      <c r="H1" s="14" t="str">
        <f>C5</f>
        <v>Mrázová Aneta (TJ Jizera Káraný)</v>
      </c>
      <c r="I1" s="13" t="s">
        <v>280</v>
      </c>
      <c r="J1" s="14" t="s">
        <v>281</v>
      </c>
      <c r="K1" s="15" t="s">
        <v>282</v>
      </c>
    </row>
    <row r="2" spans="1:11" ht="15">
      <c r="A2" s="28" t="str">
        <f>CONCATENATE($A$1,"_",K2)</f>
        <v>1_2</v>
      </c>
      <c r="B2" s="38">
        <v>101</v>
      </c>
      <c r="C2" s="77" t="str">
        <f>CONCATENATE(VLOOKUP(B2,'28_9'!A:D,2,0)," (",VLOOKUP(B2,'28_9'!A:E,3,0),")")</f>
        <v>Novák František (ST Euromaster Kolín)</v>
      </c>
      <c r="D2" s="78"/>
      <c r="E2" s="17" t="s">
        <v>279</v>
      </c>
      <c r="F2" s="18" t="str">
        <f>M12</f>
        <v>3:0</v>
      </c>
      <c r="G2" s="18" t="str">
        <f>CONCATENATE(RIGHT(E4,1),MID(E4,2,1),LEFT(E4,1))</f>
        <v>0:3</v>
      </c>
      <c r="H2" s="18" t="str">
        <f>M8</f>
        <v>3:0</v>
      </c>
      <c r="I2" s="19" t="str">
        <f>CONCATENATE(LEFT(F2,1)+LEFT(G2,1)+LEFT(H2,1),":",RIGHT(F2,1)+RIGHT(G2,1)+RIGHT(H2,1))</f>
        <v>6:3</v>
      </c>
      <c r="J2" s="18">
        <f>IF(ISERROR(I2),"",IF(LEFT(F2,1)="3",2,1)+IF(LEFT(G2,1)="3",2,1)+IF(LEFT(H2,1)="3",2,1))</f>
        <v>5</v>
      </c>
      <c r="K2" s="22">
        <v>2</v>
      </c>
    </row>
    <row r="3" spans="1:11" ht="15">
      <c r="A3" s="28" t="str">
        <f>CONCATENATE($A$1,"_",K3)</f>
        <v>1_3</v>
      </c>
      <c r="B3" s="38">
        <v>109</v>
      </c>
      <c r="C3" s="79" t="str">
        <f>CONCATENATE(VLOOKUP(B3,'28_9'!A:D,2,0)," (",VLOOKUP(B3,'28_9'!A:E,3,0),")")</f>
        <v>Strejčovská Tereza (TJ Sokol Chlístovice)</v>
      </c>
      <c r="D3" s="80"/>
      <c r="E3" s="11" t="str">
        <f>CONCATENATE(RIGHT(F2,1),MID(F2,2,1),LEFT(F2,1))</f>
        <v>0:3</v>
      </c>
      <c r="F3" s="3" t="s">
        <v>279</v>
      </c>
      <c r="G3" s="4" t="str">
        <f>M9</f>
        <v>0:3</v>
      </c>
      <c r="H3" s="4" t="str">
        <f>M14</f>
        <v>3:2</v>
      </c>
      <c r="I3" s="5" t="str">
        <f>CONCATENATE(LEFT(E3,1)+LEFT(G3,1)+LEFT(H3,1),":",RIGHT(E3,1)+RIGHT(G3,1)+RIGHT(H3,1))</f>
        <v>3:8</v>
      </c>
      <c r="J3" s="4">
        <f>IF(ISERROR(I3),"",IF(LEFT(E3,1)="3",2,1)+IF(LEFT(G3,1)="3",2,1)+IF(LEFT(H3,1)="3",2,1))</f>
        <v>4</v>
      </c>
      <c r="K3" s="23">
        <v>3</v>
      </c>
    </row>
    <row r="4" spans="1:11" ht="15">
      <c r="A4" s="28" t="str">
        <f>CONCATENATE($A$1,"_",K4)</f>
        <v>1_1</v>
      </c>
      <c r="B4" s="38">
        <v>112</v>
      </c>
      <c r="C4" s="79" t="str">
        <f>CONCATENATE(VLOOKUP(B4,'28_9'!A:D,2,0)," (",VLOOKUP(B4,'28_9'!A:E,3,0),")")</f>
        <v>Vosátka Patrik (SKST Vlašim)</v>
      </c>
      <c r="D4" s="80"/>
      <c r="E4" s="11" t="str">
        <f>M15</f>
        <v>3:0</v>
      </c>
      <c r="F4" s="4" t="str">
        <f>CONCATENATE(RIGHT(G3,1),MID(G3,2,1),LEFT(G3,1))</f>
        <v>3:0</v>
      </c>
      <c r="G4" s="3" t="s">
        <v>279</v>
      </c>
      <c r="H4" s="4" t="str">
        <f>CONCATENATE(RIGHT(G5,1),MID(G5,2,1),LEFT(G5,1))</f>
        <v>3:0</v>
      </c>
      <c r="I4" s="5" t="str">
        <f>CONCATENATE(LEFT(E4,1)+LEFT(F4,1)+LEFT(H4,1),":",RIGHT(E4,1)+RIGHT(F4,1)+RIGHT(H4,1))</f>
        <v>9:0</v>
      </c>
      <c r="J4" s="4">
        <f>IF(ISERROR(I4),"",IF(LEFT(E4,1)="3",2,1)+IF(LEFT(F4,1)="3",2,1)+IF(LEFT(H4,1)="3",2,1))</f>
        <v>6</v>
      </c>
      <c r="K4" s="23">
        <v>1</v>
      </c>
    </row>
    <row r="5" spans="1:11" ht="15.75" thickBot="1">
      <c r="A5" s="28" t="str">
        <f>CONCATENATE($A$1,"_",K5)</f>
        <v>1_4</v>
      </c>
      <c r="B5" s="38">
        <v>131</v>
      </c>
      <c r="C5" s="72" t="str">
        <f>CONCATENATE(VLOOKUP(B5,'28_9'!A:D,2,0)," (",VLOOKUP(B5,'28_9'!A:E,3,0),")")</f>
        <v>Mrázová Aneta (TJ Jizera Káraný)</v>
      </c>
      <c r="D5" s="73"/>
      <c r="E5" s="12" t="str">
        <f>CONCATENATE(RIGHT(H2,1),MID(H2,2,1),LEFT(H2,1))</f>
        <v>0:3</v>
      </c>
      <c r="F5" s="6" t="str">
        <f>CONCATENATE(RIGHT(H3,1),MID(H3,2,1),LEFT(H3,1))</f>
        <v>2:3</v>
      </c>
      <c r="G5" s="6" t="str">
        <f>M11</f>
        <v>0:3</v>
      </c>
      <c r="H5" s="7" t="s">
        <v>279</v>
      </c>
      <c r="I5" s="8" t="str">
        <f>CONCATENATE(LEFT(E5,1)+LEFT(F5,1)+LEFT(G5,1),":",RIGHT(E5,1)+RIGHT(F5,1)+RIGHT(G5,1))</f>
        <v>2:9</v>
      </c>
      <c r="J5" s="6">
        <f>IF(ISERROR(I5),"",IF(LEFT(E5,1)="3",2,1)+IF(LEFT(F5,1)="3",2,1)+IF(LEFT(G5,1)="3",2,1))</f>
        <v>3</v>
      </c>
      <c r="K5" s="24">
        <v>4</v>
      </c>
    </row>
    <row r="6" ht="15.75" customHeight="1"/>
    <row r="7" spans="2:13" ht="15">
      <c r="B7" s="70" t="s">
        <v>283</v>
      </c>
      <c r="C7" s="70"/>
      <c r="D7" s="70"/>
      <c r="E7" s="70"/>
      <c r="F7" s="70"/>
      <c r="G7" s="70"/>
      <c r="H7" s="9" t="s">
        <v>284</v>
      </c>
      <c r="I7" s="9" t="s">
        <v>285</v>
      </c>
      <c r="J7" s="9" t="s">
        <v>286</v>
      </c>
      <c r="K7" s="9" t="s">
        <v>287</v>
      </c>
      <c r="L7" s="9" t="s">
        <v>288</v>
      </c>
      <c r="M7" s="9" t="s">
        <v>289</v>
      </c>
    </row>
    <row r="8" spans="2:13" ht="15">
      <c r="B8" s="69" t="str">
        <f>C2</f>
        <v>Novák František (ST Euromaster Kolín)</v>
      </c>
      <c r="C8" s="69"/>
      <c r="D8" s="10" t="s">
        <v>290</v>
      </c>
      <c r="E8" s="69" t="str">
        <f>C5</f>
        <v>Mrázová Aneta (TJ Jizera Káraný)</v>
      </c>
      <c r="F8" s="69"/>
      <c r="G8" s="69"/>
      <c r="H8" s="25">
        <v>6</v>
      </c>
      <c r="I8" s="25">
        <v>6</v>
      </c>
      <c r="J8" s="25">
        <v>3</v>
      </c>
      <c r="K8" s="25"/>
      <c r="L8" s="25"/>
      <c r="M8" s="10" t="str">
        <f>IF(H8="","",IF(AND(K8="",J8&lt;0),"0:3",IF(AND(K8="",J8&gt;=0),"3:0",IF(AND(L8="",K8&lt;0),"1:3",IF(AND(L8="",K8&gt;=0),"3:1",IF(L8&lt;0,"2:3","3:2"))))))</f>
        <v>3:0</v>
      </c>
    </row>
    <row r="9" spans="2:13" ht="15">
      <c r="B9" s="69" t="str">
        <f>C3</f>
        <v>Strejčovská Tereza (TJ Sokol Chlístovice)</v>
      </c>
      <c r="C9" s="69" t="e">
        <f>#REF!</f>
        <v>#REF!</v>
      </c>
      <c r="D9" s="10" t="s">
        <v>290</v>
      </c>
      <c r="E9" s="69" t="str">
        <f>C4</f>
        <v>Vosátka Patrik (SKST Vlašim)</v>
      </c>
      <c r="F9" s="69" t="str">
        <f>C4</f>
        <v>Vosátka Patrik (SKST Vlašim)</v>
      </c>
      <c r="G9" s="69"/>
      <c r="H9" s="25">
        <v>-4</v>
      </c>
      <c r="I9" s="25">
        <v>-4</v>
      </c>
      <c r="J9" s="25">
        <v>-2</v>
      </c>
      <c r="K9" s="25"/>
      <c r="L9" s="25"/>
      <c r="M9" s="10" t="str">
        <f>IF(H9="","",IF(AND(K9="",J9&lt;0),"0:3",IF(AND(K9="",J9&gt;=0),"3:0",IF(AND(L9="",K9&lt;0),"1:3",IF(AND(L9="",K9&gt;=0),"3:1",IF(L9&lt;0,"2:3","3:2"))))))</f>
        <v>0:3</v>
      </c>
    </row>
    <row r="10" spans="2:13" ht="15">
      <c r="B10" s="70" t="s">
        <v>291</v>
      </c>
      <c r="C10" s="70"/>
      <c r="D10" s="70"/>
      <c r="E10" s="70"/>
      <c r="F10" s="70"/>
      <c r="G10" s="70"/>
      <c r="H10" s="9" t="s">
        <v>284</v>
      </c>
      <c r="I10" s="9" t="s">
        <v>285</v>
      </c>
      <c r="J10" s="9" t="s">
        <v>286</v>
      </c>
      <c r="K10" s="9" t="s">
        <v>287</v>
      </c>
      <c r="L10" s="9" t="s">
        <v>288</v>
      </c>
      <c r="M10" s="9" t="s">
        <v>289</v>
      </c>
    </row>
    <row r="11" spans="2:13" ht="15">
      <c r="B11" s="69" t="str">
        <f>C5</f>
        <v>Mrázová Aneta (TJ Jizera Káraný)</v>
      </c>
      <c r="C11" s="69" t="str">
        <f>C5</f>
        <v>Mrázová Aneta (TJ Jizera Káraný)</v>
      </c>
      <c r="D11" s="10" t="s">
        <v>290</v>
      </c>
      <c r="E11" s="69" t="str">
        <f>C4</f>
        <v>Vosátka Patrik (SKST Vlašim)</v>
      </c>
      <c r="F11" s="69" t="str">
        <f>C4</f>
        <v>Vosátka Patrik (SKST Vlašim)</v>
      </c>
      <c r="G11" s="69"/>
      <c r="H11" s="25">
        <v>-7</v>
      </c>
      <c r="I11" s="25">
        <v>-7</v>
      </c>
      <c r="J11" s="25">
        <v>-2</v>
      </c>
      <c r="K11" s="25"/>
      <c r="L11" s="25"/>
      <c r="M11" s="10" t="str">
        <f>IF(H11="","",IF(AND(K11="",J11&lt;0),"0:3",IF(AND(K11="",J11&gt;=0),"3:0",IF(AND(L11="",K11&lt;0),"1:3",IF(AND(L11="",K11&gt;=0),"3:1",IF(L11&lt;0,"2:3","3:2"))))))</f>
        <v>0:3</v>
      </c>
    </row>
    <row r="12" spans="2:13" ht="15">
      <c r="B12" s="69" t="str">
        <f>C2</f>
        <v>Novák František (ST Euromaster Kolín)</v>
      </c>
      <c r="C12" s="69" t="str">
        <f>C3</f>
        <v>Strejčovská Tereza (TJ Sokol Chlístovice)</v>
      </c>
      <c r="D12" s="10" t="s">
        <v>290</v>
      </c>
      <c r="E12" s="69" t="str">
        <f>C3</f>
        <v>Strejčovská Tereza (TJ Sokol Chlístovice)</v>
      </c>
      <c r="F12" s="69" t="str">
        <f>C3</f>
        <v>Strejčovská Tereza (TJ Sokol Chlístovice)</v>
      </c>
      <c r="G12" s="69"/>
      <c r="H12" s="25">
        <v>1</v>
      </c>
      <c r="I12" s="25">
        <v>2</v>
      </c>
      <c r="J12" s="25">
        <v>3</v>
      </c>
      <c r="K12" s="25"/>
      <c r="L12" s="25"/>
      <c r="M12" s="10" t="str">
        <f>IF(H12="","",IF(AND(K12="",J12&lt;0),"0:3",IF(AND(K12="",J12&gt;=0),"3:0",IF(AND(L12="",K12&lt;0),"1:3",IF(AND(L12="",K12&gt;=0),"3:1",IF(L12&lt;0,"2:3","3:2"))))))</f>
        <v>3:0</v>
      </c>
    </row>
    <row r="13" spans="2:13" ht="15">
      <c r="B13" s="70" t="s">
        <v>292</v>
      </c>
      <c r="C13" s="70"/>
      <c r="D13" s="70"/>
      <c r="E13" s="70"/>
      <c r="F13" s="70"/>
      <c r="G13" s="70"/>
      <c r="H13" s="9" t="s">
        <v>284</v>
      </c>
      <c r="I13" s="9" t="s">
        <v>285</v>
      </c>
      <c r="J13" s="9" t="s">
        <v>286</v>
      </c>
      <c r="K13" s="9" t="s">
        <v>287</v>
      </c>
      <c r="L13" s="9" t="s">
        <v>288</v>
      </c>
      <c r="M13" s="9" t="s">
        <v>289</v>
      </c>
    </row>
    <row r="14" spans="2:13" ht="15">
      <c r="B14" s="69" t="str">
        <f>C3</f>
        <v>Strejčovská Tereza (TJ Sokol Chlístovice)</v>
      </c>
      <c r="C14" s="69" t="e">
        <f>#REF!</f>
        <v>#REF!</v>
      </c>
      <c r="D14" s="10" t="s">
        <v>290</v>
      </c>
      <c r="E14" s="69" t="str">
        <f>C5</f>
        <v>Mrázová Aneta (TJ Jizera Káraný)</v>
      </c>
      <c r="F14" s="69" t="str">
        <f>C5</f>
        <v>Mrázová Aneta (TJ Jizera Káraný)</v>
      </c>
      <c r="G14" s="69"/>
      <c r="H14" s="25">
        <v>6</v>
      </c>
      <c r="I14" s="25">
        <v>-8</v>
      </c>
      <c r="J14" s="25">
        <v>-6</v>
      </c>
      <c r="K14" s="25">
        <v>8</v>
      </c>
      <c r="L14" s="25">
        <v>8</v>
      </c>
      <c r="M14" s="10" t="str">
        <f>IF(H14="","",IF(AND(K14="",J14&lt;0),"0:3",IF(AND(K14="",J14&gt;=0),"3:0",IF(AND(L14="",K14&lt;0),"1:3",IF(AND(L14="",K14&gt;=0),"3:1",IF(L14&lt;0,"2:3","3:2"))))))</f>
        <v>3:2</v>
      </c>
    </row>
    <row r="15" spans="2:13" ht="15">
      <c r="B15" s="69" t="str">
        <f>C4</f>
        <v>Vosátka Patrik (SKST Vlašim)</v>
      </c>
      <c r="C15" s="69" t="e">
        <f>#REF!</f>
        <v>#REF!</v>
      </c>
      <c r="D15" s="10" t="s">
        <v>290</v>
      </c>
      <c r="E15" s="69" t="str">
        <f>C2</f>
        <v>Novák František (ST Euromaster Kolín)</v>
      </c>
      <c r="F15" s="69" t="str">
        <f>C2</f>
        <v>Novák František (ST Euromaster Kolín)</v>
      </c>
      <c r="G15" s="69"/>
      <c r="H15" s="25">
        <v>4</v>
      </c>
      <c r="I15" s="25">
        <v>6</v>
      </c>
      <c r="J15" s="25">
        <v>5</v>
      </c>
      <c r="K15" s="25"/>
      <c r="L15" s="25"/>
      <c r="M15" s="10" t="str">
        <f>IF(H15="","",IF(AND(K15="",J15&lt;0),"0:3",IF(AND(K15="",J15&gt;=0),"3:0",IF(AND(L15="",K15&lt;0),"1:3",IF(AND(L15="",K15&gt;=0),"3:1",IF(L15&lt;0,"2:3","3:2"))))))</f>
        <v>3:0</v>
      </c>
    </row>
    <row r="16" spans="2:13" ht="15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="27" customFormat="1" ht="15.75" customHeight="1" thickBot="1">
      <c r="A17" s="29"/>
    </row>
    <row r="18" spans="1:11" ht="42" customHeight="1" thickBot="1">
      <c r="A18" s="28">
        <v>2</v>
      </c>
      <c r="B18" s="74" t="s">
        <v>575</v>
      </c>
      <c r="C18" s="75"/>
      <c r="D18" s="76"/>
      <c r="E18" s="13" t="str">
        <f>C19</f>
        <v>Strnadová Zuzana (TJ Sokol Chlístovice)</v>
      </c>
      <c r="F18" s="14" t="str">
        <f>C20</f>
        <v>Jůzová Eliška (TJ Sokol Buštěhrad)</v>
      </c>
      <c r="G18" s="14" t="str">
        <f>C21</f>
        <v>Pilnerová Valentýna (ST Euromaster Kolín)</v>
      </c>
      <c r="H18" s="14" t="str">
        <f>C22</f>
        <v>Fantysová Eliška (SKST Vlašim)</v>
      </c>
      <c r="I18" s="13" t="s">
        <v>280</v>
      </c>
      <c r="J18" s="14" t="s">
        <v>281</v>
      </c>
      <c r="K18" s="15" t="s">
        <v>282</v>
      </c>
    </row>
    <row r="19" spans="1:11" ht="15">
      <c r="A19" s="28" t="str">
        <f>CONCATENATE($A$18,"_",K19)</f>
        <v>2_3</v>
      </c>
      <c r="B19" s="38">
        <v>102</v>
      </c>
      <c r="C19" s="77" t="str">
        <f>CONCATENATE(VLOOKUP(B19,'28_9'!A:D,2,0)," (",VLOOKUP(B19,'28_9'!A:E,3,0),")")</f>
        <v>Strnadová Zuzana (TJ Sokol Chlístovice)</v>
      </c>
      <c r="D19" s="78"/>
      <c r="E19" s="17" t="s">
        <v>279</v>
      </c>
      <c r="F19" s="18" t="str">
        <f>M29</f>
        <v>0:3</v>
      </c>
      <c r="G19" s="18" t="str">
        <f>CONCATENATE(RIGHT(E21,1),MID(E21,2,1),LEFT(E21,1))</f>
        <v>1:3</v>
      </c>
      <c r="H19" s="18" t="str">
        <f>M25</f>
        <v>3:0</v>
      </c>
      <c r="I19" s="19" t="str">
        <f>CONCATENATE(LEFT(F19,1)+LEFT(G19,1)+LEFT(H19,1),":",RIGHT(F19,1)+RIGHT(G19,1)+RIGHT(H19,1))</f>
        <v>4:6</v>
      </c>
      <c r="J19" s="18">
        <f>IF(ISERROR(I19),"",IF(LEFT(F19,1)="3",2,1)+IF(LEFT(G19,1)="3",2,1)+IF(LEFT(H19,1)="3",2,1))</f>
        <v>4</v>
      </c>
      <c r="K19" s="22">
        <v>3</v>
      </c>
    </row>
    <row r="20" spans="1:11" ht="15">
      <c r="A20" s="28" t="str">
        <f>CONCATENATE($A$18,"_",K20)</f>
        <v>2_1</v>
      </c>
      <c r="B20" s="38">
        <v>108</v>
      </c>
      <c r="C20" s="79" t="str">
        <f>CONCATENATE(VLOOKUP(B20,'28_9'!A:D,2,0)," (",VLOOKUP(B20,'28_9'!A:E,3,0),")")</f>
        <v>Jůzová Eliška (TJ Sokol Buštěhrad)</v>
      </c>
      <c r="D20" s="80"/>
      <c r="E20" s="11" t="str">
        <f>CONCATENATE(RIGHT(F19,1),MID(F19,2,1),LEFT(F19,1))</f>
        <v>3:0</v>
      </c>
      <c r="F20" s="3" t="s">
        <v>279</v>
      </c>
      <c r="G20" s="4" t="str">
        <f>M26</f>
        <v>3:1</v>
      </c>
      <c r="H20" s="4" t="str">
        <f>M31</f>
        <v>3:2</v>
      </c>
      <c r="I20" s="5" t="str">
        <f>CONCATENATE(LEFT(E20,1)+LEFT(G20,1)+LEFT(H20,1),":",RIGHT(E20,1)+RIGHT(G20,1)+RIGHT(H20,1))</f>
        <v>9:3</v>
      </c>
      <c r="J20" s="4">
        <f>IF(ISERROR(I20),"",IF(LEFT(E20,1)="3",2,1)+IF(LEFT(G20,1)="3",2,1)+IF(LEFT(H20,1)="3",2,1))</f>
        <v>6</v>
      </c>
      <c r="K20" s="23">
        <v>1</v>
      </c>
    </row>
    <row r="21" spans="1:11" ht="15">
      <c r="A21" s="28" t="str">
        <f>CONCATENATE($A$18,"_",K21)</f>
        <v>2_2</v>
      </c>
      <c r="B21" s="38">
        <v>110</v>
      </c>
      <c r="C21" s="79" t="str">
        <f>CONCATENATE(VLOOKUP(B21,'28_9'!A:D,2,0)," (",VLOOKUP(B21,'28_9'!A:E,3,0),")")</f>
        <v>Pilnerová Valentýna (ST Euromaster Kolín)</v>
      </c>
      <c r="D21" s="80"/>
      <c r="E21" s="11" t="str">
        <f>M32</f>
        <v>3:1</v>
      </c>
      <c r="F21" s="4" t="str">
        <f>CONCATENATE(RIGHT(G20,1),MID(G20,2,1),LEFT(G20,1))</f>
        <v>1:3</v>
      </c>
      <c r="G21" s="3" t="s">
        <v>279</v>
      </c>
      <c r="H21" s="4" t="str">
        <f>CONCATENATE(RIGHT(G22,1),MID(G22,2,1),LEFT(G22,1))</f>
        <v>3:1</v>
      </c>
      <c r="I21" s="5" t="str">
        <f>CONCATENATE(LEFT(E21,1)+LEFT(F21,1)+LEFT(H21,1),":",RIGHT(E21,1)+RIGHT(F21,1)+RIGHT(H21,1))</f>
        <v>7:5</v>
      </c>
      <c r="J21" s="4">
        <f>IF(ISERROR(I21),"",IF(LEFT(E21,1)="3",2,1)+IF(LEFT(F21,1)="3",2,1)+IF(LEFT(H21,1)="3",2,1))</f>
        <v>5</v>
      </c>
      <c r="K21" s="23">
        <v>2</v>
      </c>
    </row>
    <row r="22" spans="1:11" ht="15.75" thickBot="1">
      <c r="A22" s="28" t="str">
        <f>CONCATENATE($A$18,"_",K22)</f>
        <v>2_4</v>
      </c>
      <c r="B22" s="38">
        <v>119</v>
      </c>
      <c r="C22" s="72" t="str">
        <f>CONCATENATE(VLOOKUP(B22,'28_9'!A:D,2,0)," (",VLOOKUP(B22,'28_9'!A:E,3,0),")")</f>
        <v>Fantysová Eliška (SKST Vlašim)</v>
      </c>
      <c r="D22" s="73"/>
      <c r="E22" s="12" t="str">
        <f>CONCATENATE(RIGHT(H19,1),MID(H19,2,1),LEFT(H19,1))</f>
        <v>0:3</v>
      </c>
      <c r="F22" s="6" t="str">
        <f>CONCATENATE(RIGHT(H20,1),MID(H20,2,1),LEFT(H20,1))</f>
        <v>2:3</v>
      </c>
      <c r="G22" s="6" t="str">
        <f>M28</f>
        <v>1:3</v>
      </c>
      <c r="H22" s="7" t="s">
        <v>279</v>
      </c>
      <c r="I22" s="8" t="str">
        <f>CONCATENATE(LEFT(E22,1)+LEFT(F22,1)+LEFT(G22,1),":",RIGHT(E22,1)+RIGHT(F22,1)+RIGHT(G22,1))</f>
        <v>3:9</v>
      </c>
      <c r="J22" s="6">
        <f>IF(ISERROR(I22),"",IF(LEFT(E22,1)="3",2,1)+IF(LEFT(F22,1)="3",2,1)+IF(LEFT(G22,1)="3",2,1))</f>
        <v>3</v>
      </c>
      <c r="K22" s="24">
        <v>4</v>
      </c>
    </row>
    <row r="23" ht="15.75" customHeight="1"/>
    <row r="24" spans="2:13" ht="15">
      <c r="B24" s="70" t="s">
        <v>283</v>
      </c>
      <c r="C24" s="70"/>
      <c r="D24" s="70"/>
      <c r="E24" s="70"/>
      <c r="F24" s="70"/>
      <c r="G24" s="70"/>
      <c r="H24" s="9" t="s">
        <v>284</v>
      </c>
      <c r="I24" s="9" t="s">
        <v>285</v>
      </c>
      <c r="J24" s="9" t="s">
        <v>286</v>
      </c>
      <c r="K24" s="9" t="s">
        <v>287</v>
      </c>
      <c r="L24" s="9" t="s">
        <v>288</v>
      </c>
      <c r="M24" s="9" t="s">
        <v>289</v>
      </c>
    </row>
    <row r="25" spans="2:13" ht="15">
      <c r="B25" s="69" t="str">
        <f>C19</f>
        <v>Strnadová Zuzana (TJ Sokol Chlístovice)</v>
      </c>
      <c r="C25" s="69"/>
      <c r="D25" s="10" t="s">
        <v>290</v>
      </c>
      <c r="E25" s="69" t="str">
        <f>C22</f>
        <v>Fantysová Eliška (SKST Vlašim)</v>
      </c>
      <c r="F25" s="69"/>
      <c r="G25" s="69"/>
      <c r="H25" s="25">
        <v>6</v>
      </c>
      <c r="I25" s="25">
        <v>10</v>
      </c>
      <c r="J25" s="25">
        <v>5</v>
      </c>
      <c r="K25" s="25"/>
      <c r="L25" s="25"/>
      <c r="M25" s="10" t="str">
        <f>IF(H25="","",IF(AND(K25="",J25&lt;0),"0:3",IF(AND(K25="",J25&gt;=0),"3:0",IF(AND(L25="",K25&lt;0),"1:3",IF(AND(L25="",K25&gt;=0),"3:1",IF(L25&lt;0,"2:3","3:2"))))))</f>
        <v>3:0</v>
      </c>
    </row>
    <row r="26" spans="2:13" ht="15">
      <c r="B26" s="69" t="str">
        <f>C20</f>
        <v>Jůzová Eliška (TJ Sokol Buštěhrad)</v>
      </c>
      <c r="C26" s="69" t="e">
        <f>#REF!</f>
        <v>#REF!</v>
      </c>
      <c r="D26" s="10" t="s">
        <v>290</v>
      </c>
      <c r="E26" s="69" t="str">
        <f>C21</f>
        <v>Pilnerová Valentýna (ST Euromaster Kolín)</v>
      </c>
      <c r="F26" s="69" t="str">
        <f>C21</f>
        <v>Pilnerová Valentýna (ST Euromaster Kolín)</v>
      </c>
      <c r="G26" s="69"/>
      <c r="H26" s="25">
        <v>3</v>
      </c>
      <c r="I26" s="25">
        <v>-4</v>
      </c>
      <c r="J26" s="25">
        <v>10</v>
      </c>
      <c r="K26" s="25">
        <v>6</v>
      </c>
      <c r="L26" s="25"/>
      <c r="M26" s="10" t="str">
        <f>IF(H26="","",IF(AND(K26="",J26&lt;0),"0:3",IF(AND(K26="",J26&gt;=0),"3:0",IF(AND(L26="",K26&lt;0),"1:3",IF(AND(L26="",K26&gt;=0),"3:1",IF(L26&lt;0,"2:3","3:2"))))))</f>
        <v>3:1</v>
      </c>
    </row>
    <row r="27" spans="2:13" ht="15">
      <c r="B27" s="70" t="s">
        <v>291</v>
      </c>
      <c r="C27" s="70"/>
      <c r="D27" s="70"/>
      <c r="E27" s="70"/>
      <c r="F27" s="70"/>
      <c r="G27" s="70"/>
      <c r="H27" s="9" t="s">
        <v>284</v>
      </c>
      <c r="I27" s="9" t="s">
        <v>285</v>
      </c>
      <c r="J27" s="9" t="s">
        <v>286</v>
      </c>
      <c r="K27" s="9" t="s">
        <v>287</v>
      </c>
      <c r="L27" s="9" t="s">
        <v>288</v>
      </c>
      <c r="M27" s="9" t="s">
        <v>289</v>
      </c>
    </row>
    <row r="28" spans="2:13" ht="15">
      <c r="B28" s="69" t="str">
        <f>C22</f>
        <v>Fantysová Eliška (SKST Vlašim)</v>
      </c>
      <c r="C28" s="69" t="str">
        <f>C22</f>
        <v>Fantysová Eliška (SKST Vlašim)</v>
      </c>
      <c r="D28" s="10" t="s">
        <v>290</v>
      </c>
      <c r="E28" s="69" t="str">
        <f>C21</f>
        <v>Pilnerová Valentýna (ST Euromaster Kolín)</v>
      </c>
      <c r="F28" s="69" t="str">
        <f>C21</f>
        <v>Pilnerová Valentýna (ST Euromaster Kolín)</v>
      </c>
      <c r="G28" s="69"/>
      <c r="H28" s="25">
        <v>-6</v>
      </c>
      <c r="I28" s="25">
        <v>-8</v>
      </c>
      <c r="J28" s="25">
        <v>10</v>
      </c>
      <c r="K28" s="25">
        <v>-7</v>
      </c>
      <c r="L28" s="25"/>
      <c r="M28" s="10" t="str">
        <f>IF(H28="","",IF(AND(K28="",J28&lt;0),"0:3",IF(AND(K28="",J28&gt;=0),"3:0",IF(AND(L28="",K28&lt;0),"1:3",IF(AND(L28="",K28&gt;=0),"3:1",IF(L28&lt;0,"2:3","3:2"))))))</f>
        <v>1:3</v>
      </c>
    </row>
    <row r="29" spans="2:13" ht="15">
      <c r="B29" s="69" t="str">
        <f>C19</f>
        <v>Strnadová Zuzana (TJ Sokol Chlístovice)</v>
      </c>
      <c r="C29" s="69" t="str">
        <f>C20</f>
        <v>Jůzová Eliška (TJ Sokol Buštěhrad)</v>
      </c>
      <c r="D29" s="10" t="s">
        <v>290</v>
      </c>
      <c r="E29" s="69" t="str">
        <f>C20</f>
        <v>Jůzová Eliška (TJ Sokol Buštěhrad)</v>
      </c>
      <c r="F29" s="69" t="str">
        <f>C20</f>
        <v>Jůzová Eliška (TJ Sokol Buštěhrad)</v>
      </c>
      <c r="G29" s="69"/>
      <c r="H29" s="25">
        <v>-7</v>
      </c>
      <c r="I29" s="25">
        <v>-9</v>
      </c>
      <c r="J29" s="25">
        <v>-4</v>
      </c>
      <c r="K29" s="25"/>
      <c r="L29" s="25"/>
      <c r="M29" s="10" t="str">
        <f>IF(H29="","",IF(AND(K29="",J29&lt;0),"0:3",IF(AND(K29="",J29&gt;=0),"3:0",IF(AND(L29="",K29&lt;0),"1:3",IF(AND(L29="",K29&gt;=0),"3:1",IF(L29&lt;0,"2:3","3:2"))))))</f>
        <v>0:3</v>
      </c>
    </row>
    <row r="30" spans="2:13" ht="15">
      <c r="B30" s="70" t="s">
        <v>292</v>
      </c>
      <c r="C30" s="70"/>
      <c r="D30" s="70"/>
      <c r="E30" s="70"/>
      <c r="F30" s="70"/>
      <c r="G30" s="70"/>
      <c r="H30" s="9" t="s">
        <v>284</v>
      </c>
      <c r="I30" s="9" t="s">
        <v>285</v>
      </c>
      <c r="J30" s="9" t="s">
        <v>286</v>
      </c>
      <c r="K30" s="9" t="s">
        <v>287</v>
      </c>
      <c r="L30" s="9" t="s">
        <v>288</v>
      </c>
      <c r="M30" s="9" t="s">
        <v>289</v>
      </c>
    </row>
    <row r="31" spans="2:13" ht="15">
      <c r="B31" s="69" t="str">
        <f>C20</f>
        <v>Jůzová Eliška (TJ Sokol Buštěhrad)</v>
      </c>
      <c r="C31" s="69" t="e">
        <f>#REF!</f>
        <v>#REF!</v>
      </c>
      <c r="D31" s="10" t="s">
        <v>290</v>
      </c>
      <c r="E31" s="69" t="str">
        <f>C22</f>
        <v>Fantysová Eliška (SKST Vlašim)</v>
      </c>
      <c r="F31" s="69" t="str">
        <f>C22</f>
        <v>Fantysová Eliška (SKST Vlašim)</v>
      </c>
      <c r="G31" s="69"/>
      <c r="H31" s="25">
        <v>1</v>
      </c>
      <c r="I31" s="25">
        <v>-5</v>
      </c>
      <c r="J31" s="25">
        <v>-8</v>
      </c>
      <c r="K31" s="25">
        <v>8</v>
      </c>
      <c r="L31" s="25">
        <v>7</v>
      </c>
      <c r="M31" s="10" t="str">
        <f>IF(H31="","",IF(AND(K31="",J31&lt;0),"0:3",IF(AND(K31="",J31&gt;=0),"3:0",IF(AND(L31="",K31&lt;0),"1:3",IF(AND(L31="",K31&gt;=0),"3:1",IF(L31&lt;0,"2:3","3:2"))))))</f>
        <v>3:2</v>
      </c>
    </row>
    <row r="32" spans="2:13" ht="15">
      <c r="B32" s="69" t="str">
        <f>C21</f>
        <v>Pilnerová Valentýna (ST Euromaster Kolín)</v>
      </c>
      <c r="C32" s="69" t="e">
        <f>#REF!</f>
        <v>#REF!</v>
      </c>
      <c r="D32" s="10" t="s">
        <v>290</v>
      </c>
      <c r="E32" s="69" t="str">
        <f>C19</f>
        <v>Strnadová Zuzana (TJ Sokol Chlístovice)</v>
      </c>
      <c r="F32" s="69" t="str">
        <f>C19</f>
        <v>Strnadová Zuzana (TJ Sokol Chlístovice)</v>
      </c>
      <c r="G32" s="69"/>
      <c r="H32" s="25">
        <v>6</v>
      </c>
      <c r="I32" s="25">
        <v>-6</v>
      </c>
      <c r="J32" s="25">
        <v>5</v>
      </c>
      <c r="K32" s="25">
        <v>9</v>
      </c>
      <c r="L32" s="25"/>
      <c r="M32" s="10" t="str">
        <f>IF(H32="","",IF(AND(K32="",J32&lt;0),"0:3",IF(AND(K32="",J32&gt;=0),"3:0",IF(AND(L32="",K32&lt;0),"1:3",IF(AND(L32="",K32&gt;=0),"3:1",IF(L32&lt;0,"2:3","3:2"))))))</f>
        <v>3:1</v>
      </c>
    </row>
    <row r="33" ht="15.75" thickBot="1"/>
    <row r="34" spans="1:11" ht="42" customHeight="1" thickBot="1">
      <c r="A34" s="28">
        <v>3</v>
      </c>
      <c r="B34" s="74" t="s">
        <v>576</v>
      </c>
      <c r="C34" s="75"/>
      <c r="D34" s="76"/>
      <c r="E34" s="13" t="str">
        <f>C35</f>
        <v>Hucek Filip (TJ Sokol Králův Dvůr)</v>
      </c>
      <c r="F34" s="14" t="str">
        <f>C36</f>
        <v>Stejskal Filip (TJ Lokomotiva Nymburk)</v>
      </c>
      <c r="G34" s="14" t="str">
        <f>C37</f>
        <v>Herda Adam (TJ Sokol Buštěhrad)</v>
      </c>
      <c r="H34" s="14" t="str">
        <f>C38</f>
        <v>Vaigl Martin (SKST Vlašim)</v>
      </c>
      <c r="I34" s="13" t="s">
        <v>280</v>
      </c>
      <c r="J34" s="14" t="s">
        <v>281</v>
      </c>
      <c r="K34" s="15" t="s">
        <v>282</v>
      </c>
    </row>
    <row r="35" spans="1:11" ht="15">
      <c r="A35" s="28" t="str">
        <f>CONCATENATE($A$34,"_",K35)</f>
        <v>3_1</v>
      </c>
      <c r="B35" s="38">
        <v>104</v>
      </c>
      <c r="C35" s="77" t="str">
        <f>CONCATENATE(VLOOKUP(B35,'28_9'!A:D,2,0)," (",VLOOKUP(B35,'28_9'!A:E,3,0),")")</f>
        <v>Hucek Filip (TJ Sokol Králův Dvůr)</v>
      </c>
      <c r="D35" s="78"/>
      <c r="E35" s="17" t="s">
        <v>279</v>
      </c>
      <c r="F35" s="18" t="str">
        <f>M45</f>
        <v>3:0</v>
      </c>
      <c r="G35" s="18" t="str">
        <f>CONCATENATE(RIGHT(E37,1),MID(E37,2,1),LEFT(E37,1))</f>
        <v>3:0</v>
      </c>
      <c r="H35" s="18" t="str">
        <f>M41</f>
        <v>3:1</v>
      </c>
      <c r="I35" s="19" t="str">
        <f>CONCATENATE(LEFT(F35,1)+LEFT(G35,1)+LEFT(H35,1),":",RIGHT(F35,1)+RIGHT(G35,1)+RIGHT(H35,1))</f>
        <v>9:1</v>
      </c>
      <c r="J35" s="18">
        <f>IF(ISERROR(I35),"",IF(LEFT(F35,1)="3",2,1)+IF(LEFT(G35,1)="3",2,1)+IF(LEFT(H35,1)="3",2,1))</f>
        <v>6</v>
      </c>
      <c r="K35" s="22">
        <v>1</v>
      </c>
    </row>
    <row r="36" spans="1:11" ht="15">
      <c r="A36" s="28" t="str">
        <f>CONCATENATE($A$34,"_",K36)</f>
        <v>3_3</v>
      </c>
      <c r="B36" s="38">
        <v>107</v>
      </c>
      <c r="C36" s="79" t="str">
        <f>CONCATENATE(VLOOKUP(B36,'28_9'!A:D,2,0)," (",VLOOKUP(B36,'28_9'!A:E,3,0),")")</f>
        <v>Stejskal Filip (TJ Lokomotiva Nymburk)</v>
      </c>
      <c r="D36" s="80"/>
      <c r="E36" s="11" t="str">
        <f>CONCATENATE(RIGHT(F35,1),MID(F35,2,1),LEFT(F35,1))</f>
        <v>0:3</v>
      </c>
      <c r="F36" s="3" t="s">
        <v>279</v>
      </c>
      <c r="G36" s="4" t="str">
        <f>M42</f>
        <v>3:0</v>
      </c>
      <c r="H36" s="4" t="str">
        <f>M47</f>
        <v>0:3</v>
      </c>
      <c r="I36" s="5" t="str">
        <f>CONCATENATE(LEFT(E36,1)+LEFT(G36,1)+LEFT(H36,1),":",RIGHT(E36,1)+RIGHT(G36,1)+RIGHT(H36,1))</f>
        <v>3:6</v>
      </c>
      <c r="J36" s="4">
        <f>IF(ISERROR(I36),"",IF(LEFT(E36,1)="3",2,1)+IF(LEFT(G36,1)="3",2,1)+IF(LEFT(H36,1)="3",2,1))</f>
        <v>4</v>
      </c>
      <c r="K36" s="23">
        <v>3</v>
      </c>
    </row>
    <row r="37" spans="1:11" ht="15">
      <c r="A37" s="28" t="str">
        <f>CONCATENATE($A$34,"_",K37)</f>
        <v>3_4</v>
      </c>
      <c r="B37" s="38">
        <v>111</v>
      </c>
      <c r="C37" s="79" t="str">
        <f>CONCATENATE(VLOOKUP(B37,'28_9'!A:D,2,0)," (",VLOOKUP(B37,'28_9'!A:E,3,0),")")</f>
        <v>Herda Adam (TJ Sokol Buštěhrad)</v>
      </c>
      <c r="D37" s="80"/>
      <c r="E37" s="11" t="str">
        <f>M48</f>
        <v>0:3</v>
      </c>
      <c r="F37" s="4" t="str">
        <f>CONCATENATE(RIGHT(G36,1),MID(G36,2,1),LEFT(G36,1))</f>
        <v>0:3</v>
      </c>
      <c r="G37" s="3" t="s">
        <v>279</v>
      </c>
      <c r="H37" s="4" t="str">
        <f>CONCATENATE(RIGHT(G38,1),MID(G38,2,1),LEFT(G38,1))</f>
        <v>0:3</v>
      </c>
      <c r="I37" s="5" t="str">
        <f>CONCATENATE(LEFT(E37,1)+LEFT(F37,1)+LEFT(H37,1),":",RIGHT(E37,1)+RIGHT(F37,1)+RIGHT(H37,1))</f>
        <v>0:9</v>
      </c>
      <c r="J37" s="4">
        <f>IF(ISERROR(I37),"",IF(LEFT(E37,1)="3",2,1)+IF(LEFT(F37,1)="3",2,1)+IF(LEFT(H37,1)="3",2,1))</f>
        <v>3</v>
      </c>
      <c r="K37" s="23">
        <v>4</v>
      </c>
    </row>
    <row r="38" spans="1:11" ht="15.75" thickBot="1">
      <c r="A38" s="28" t="str">
        <f>CONCATENATE($A$34,"_",K38)</f>
        <v>3_2</v>
      </c>
      <c r="B38" s="38">
        <v>120</v>
      </c>
      <c r="C38" s="72" t="str">
        <f>CONCATENATE(VLOOKUP(B38,'28_9'!A:D,2,0)," (",VLOOKUP(B38,'28_9'!A:E,3,0),")")</f>
        <v>Vaigl Martin (SKST Vlašim)</v>
      </c>
      <c r="D38" s="73"/>
      <c r="E38" s="12" t="str">
        <f>CONCATENATE(RIGHT(H35,1),MID(H35,2,1),LEFT(H35,1))</f>
        <v>1:3</v>
      </c>
      <c r="F38" s="6" t="str">
        <f>CONCATENATE(RIGHT(H36,1),MID(H36,2,1),LEFT(H36,1))</f>
        <v>3:0</v>
      </c>
      <c r="G38" s="6" t="str">
        <f>M44</f>
        <v>3:0</v>
      </c>
      <c r="H38" s="7" t="s">
        <v>279</v>
      </c>
      <c r="I38" s="8" t="str">
        <f>CONCATENATE(LEFT(E38,1)+LEFT(F38,1)+LEFT(G38,1),":",RIGHT(E38,1)+RIGHT(F38,1)+RIGHT(G38,1))</f>
        <v>7:3</v>
      </c>
      <c r="J38" s="6">
        <f>IF(ISERROR(I38),"",IF(LEFT(E38,1)="3",2,1)+IF(LEFT(F38,1)="3",2,1)+IF(LEFT(G38,1)="3",2,1))</f>
        <v>5</v>
      </c>
      <c r="K38" s="24">
        <v>2</v>
      </c>
    </row>
    <row r="39" ht="15.75" customHeight="1"/>
    <row r="40" spans="2:13" ht="15">
      <c r="B40" s="70" t="s">
        <v>283</v>
      </c>
      <c r="C40" s="70"/>
      <c r="D40" s="70"/>
      <c r="E40" s="70"/>
      <c r="F40" s="70"/>
      <c r="G40" s="70"/>
      <c r="H40" s="9" t="s">
        <v>284</v>
      </c>
      <c r="I40" s="9" t="s">
        <v>285</v>
      </c>
      <c r="J40" s="9" t="s">
        <v>286</v>
      </c>
      <c r="K40" s="9" t="s">
        <v>287</v>
      </c>
      <c r="L40" s="9" t="s">
        <v>288</v>
      </c>
      <c r="M40" s="9" t="s">
        <v>289</v>
      </c>
    </row>
    <row r="41" spans="2:13" ht="15">
      <c r="B41" s="69" t="str">
        <f>C35</f>
        <v>Hucek Filip (TJ Sokol Králův Dvůr)</v>
      </c>
      <c r="C41" s="69"/>
      <c r="D41" s="10" t="s">
        <v>290</v>
      </c>
      <c r="E41" s="69" t="str">
        <f>C38</f>
        <v>Vaigl Martin (SKST Vlašim)</v>
      </c>
      <c r="F41" s="69"/>
      <c r="G41" s="69"/>
      <c r="H41" s="25">
        <v>9</v>
      </c>
      <c r="I41" s="25">
        <v>-15</v>
      </c>
      <c r="J41" s="25">
        <v>5</v>
      </c>
      <c r="K41" s="25">
        <v>9</v>
      </c>
      <c r="L41" s="25"/>
      <c r="M41" s="10" t="str">
        <f>IF(H41="","",IF(AND(K41="",J41&lt;0),"0:3",IF(AND(K41="",J41&gt;=0),"3:0",IF(AND(L41="",K41&lt;0),"1:3",IF(AND(L41="",K41&gt;=0),"3:1",IF(L41&lt;0,"2:3","3:2"))))))</f>
        <v>3:1</v>
      </c>
    </row>
    <row r="42" spans="2:13" ht="15">
      <c r="B42" s="69" t="str">
        <f>C36</f>
        <v>Stejskal Filip (TJ Lokomotiva Nymburk)</v>
      </c>
      <c r="C42" s="69" t="e">
        <f>#REF!</f>
        <v>#REF!</v>
      </c>
      <c r="D42" s="10" t="s">
        <v>290</v>
      </c>
      <c r="E42" s="69" t="str">
        <f>C37</f>
        <v>Herda Adam (TJ Sokol Buštěhrad)</v>
      </c>
      <c r="F42" s="69" t="str">
        <f>C37</f>
        <v>Herda Adam (TJ Sokol Buštěhrad)</v>
      </c>
      <c r="G42" s="69"/>
      <c r="H42" s="25">
        <v>9</v>
      </c>
      <c r="I42" s="25">
        <v>6</v>
      </c>
      <c r="J42" s="25">
        <v>7</v>
      </c>
      <c r="K42" s="25"/>
      <c r="L42" s="25"/>
      <c r="M42" s="10" t="str">
        <f>IF(H42="","",IF(AND(K42="",J42&lt;0),"0:3",IF(AND(K42="",J42&gt;=0),"3:0",IF(AND(L42="",K42&lt;0),"1:3",IF(AND(L42="",K42&gt;=0),"3:1",IF(L42&lt;0,"2:3","3:2"))))))</f>
        <v>3:0</v>
      </c>
    </row>
    <row r="43" spans="2:13" ht="15">
      <c r="B43" s="70" t="s">
        <v>291</v>
      </c>
      <c r="C43" s="70"/>
      <c r="D43" s="70"/>
      <c r="E43" s="70"/>
      <c r="F43" s="70"/>
      <c r="G43" s="70"/>
      <c r="H43" s="9" t="s">
        <v>284</v>
      </c>
      <c r="I43" s="9" t="s">
        <v>285</v>
      </c>
      <c r="J43" s="9" t="s">
        <v>286</v>
      </c>
      <c r="K43" s="9" t="s">
        <v>287</v>
      </c>
      <c r="L43" s="9" t="s">
        <v>288</v>
      </c>
      <c r="M43" s="9" t="s">
        <v>289</v>
      </c>
    </row>
    <row r="44" spans="2:13" ht="15">
      <c r="B44" s="69" t="str">
        <f>C38</f>
        <v>Vaigl Martin (SKST Vlašim)</v>
      </c>
      <c r="C44" s="69" t="str">
        <f>C38</f>
        <v>Vaigl Martin (SKST Vlašim)</v>
      </c>
      <c r="D44" s="10" t="s">
        <v>290</v>
      </c>
      <c r="E44" s="69" t="str">
        <f>C37</f>
        <v>Herda Adam (TJ Sokol Buštěhrad)</v>
      </c>
      <c r="F44" s="69" t="str">
        <f>C37</f>
        <v>Herda Adam (TJ Sokol Buštěhrad)</v>
      </c>
      <c r="G44" s="69"/>
      <c r="H44" s="25">
        <v>1</v>
      </c>
      <c r="I44" s="25">
        <v>1</v>
      </c>
      <c r="J44" s="25">
        <v>5</v>
      </c>
      <c r="K44" s="25"/>
      <c r="L44" s="25"/>
      <c r="M44" s="10" t="str">
        <f>IF(H44="","",IF(AND(K44="",J44&lt;0),"0:3",IF(AND(K44="",J44&gt;=0),"3:0",IF(AND(L44="",K44&lt;0),"1:3",IF(AND(L44="",K44&gt;=0),"3:1",IF(L44&lt;0,"2:3","3:2"))))))</f>
        <v>3:0</v>
      </c>
    </row>
    <row r="45" spans="2:13" ht="15">
      <c r="B45" s="69" t="str">
        <f>C35</f>
        <v>Hucek Filip (TJ Sokol Králův Dvůr)</v>
      </c>
      <c r="C45" s="69" t="str">
        <f>C36</f>
        <v>Stejskal Filip (TJ Lokomotiva Nymburk)</v>
      </c>
      <c r="D45" s="10" t="s">
        <v>290</v>
      </c>
      <c r="E45" s="69" t="str">
        <f>C36</f>
        <v>Stejskal Filip (TJ Lokomotiva Nymburk)</v>
      </c>
      <c r="F45" s="69" t="str">
        <f>C36</f>
        <v>Stejskal Filip (TJ Lokomotiva Nymburk)</v>
      </c>
      <c r="G45" s="69"/>
      <c r="H45" s="25">
        <v>5</v>
      </c>
      <c r="I45" s="25">
        <v>3</v>
      </c>
      <c r="J45" s="25">
        <v>8</v>
      </c>
      <c r="K45" s="25"/>
      <c r="L45" s="25"/>
      <c r="M45" s="10" t="str">
        <f>IF(H45="","",IF(AND(K45="",J45&lt;0),"0:3",IF(AND(K45="",J45&gt;=0),"3:0",IF(AND(L45="",K45&lt;0),"1:3",IF(AND(L45="",K45&gt;=0),"3:1",IF(L45&lt;0,"2:3","3:2"))))))</f>
        <v>3:0</v>
      </c>
    </row>
    <row r="46" spans="2:13" ht="15">
      <c r="B46" s="70" t="s">
        <v>292</v>
      </c>
      <c r="C46" s="70"/>
      <c r="D46" s="70"/>
      <c r="E46" s="70"/>
      <c r="F46" s="70"/>
      <c r="G46" s="70"/>
      <c r="H46" s="9" t="s">
        <v>284</v>
      </c>
      <c r="I46" s="9" t="s">
        <v>285</v>
      </c>
      <c r="J46" s="9" t="s">
        <v>286</v>
      </c>
      <c r="K46" s="9" t="s">
        <v>287</v>
      </c>
      <c r="L46" s="9" t="s">
        <v>288</v>
      </c>
      <c r="M46" s="9" t="s">
        <v>289</v>
      </c>
    </row>
    <row r="47" spans="2:13" ht="15">
      <c r="B47" s="69" t="str">
        <f>C36</f>
        <v>Stejskal Filip (TJ Lokomotiva Nymburk)</v>
      </c>
      <c r="C47" s="69" t="e">
        <f>#REF!</f>
        <v>#REF!</v>
      </c>
      <c r="D47" s="10" t="s">
        <v>290</v>
      </c>
      <c r="E47" s="69" t="str">
        <f>C38</f>
        <v>Vaigl Martin (SKST Vlašim)</v>
      </c>
      <c r="F47" s="69" t="str">
        <f>C38</f>
        <v>Vaigl Martin (SKST Vlašim)</v>
      </c>
      <c r="G47" s="69"/>
      <c r="H47" s="25">
        <v>-4</v>
      </c>
      <c r="I47" s="25">
        <v>-9</v>
      </c>
      <c r="J47" s="25">
        <v>-7</v>
      </c>
      <c r="K47" s="25"/>
      <c r="L47" s="25"/>
      <c r="M47" s="10" t="str">
        <f>IF(H47="","",IF(AND(K47="",J47&lt;0),"0:3",IF(AND(K47="",J47&gt;=0),"3:0",IF(AND(L47="",K47&lt;0),"1:3",IF(AND(L47="",K47&gt;=0),"3:1",IF(L47&lt;0,"2:3","3:2"))))))</f>
        <v>0:3</v>
      </c>
    </row>
    <row r="48" spans="2:13" ht="15">
      <c r="B48" s="69" t="str">
        <f>C37</f>
        <v>Herda Adam (TJ Sokol Buštěhrad)</v>
      </c>
      <c r="C48" s="69" t="e">
        <f>#REF!</f>
        <v>#REF!</v>
      </c>
      <c r="D48" s="10" t="s">
        <v>290</v>
      </c>
      <c r="E48" s="69" t="str">
        <f>C35</f>
        <v>Hucek Filip (TJ Sokol Králův Dvůr)</v>
      </c>
      <c r="F48" s="69" t="str">
        <f>C35</f>
        <v>Hucek Filip (TJ Sokol Králův Dvůr)</v>
      </c>
      <c r="G48" s="69"/>
      <c r="H48" s="25">
        <v>-7</v>
      </c>
      <c r="I48" s="25">
        <v>-1</v>
      </c>
      <c r="J48" s="25">
        <v>-1</v>
      </c>
      <c r="K48" s="25"/>
      <c r="L48" s="25"/>
      <c r="M48" s="10" t="str">
        <f>IF(H48="","",IF(AND(K48="",J48&lt;0),"0:3",IF(AND(K48="",J48&gt;=0),"3:0",IF(AND(L48="",K48&lt;0),"1:3",IF(AND(L48="",K48&gt;=0),"3:1",IF(L48&lt;0,"2:3","3:2"))))))</f>
        <v>0:3</v>
      </c>
    </row>
    <row r="49" spans="2:13" ht="15.7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5.75" thickBot="1"/>
    <row r="51" spans="1:11" ht="42" customHeight="1" thickBot="1">
      <c r="A51" s="28">
        <v>4</v>
      </c>
      <c r="B51" s="74" t="s">
        <v>577</v>
      </c>
      <c r="C51" s="75"/>
      <c r="D51" s="76"/>
      <c r="E51" s="13" t="str">
        <f>C52</f>
        <v>Oplt Pavel (TJ AŠ Mladá Boleslav)</v>
      </c>
      <c r="F51" s="14" t="str">
        <f>C53</f>
        <v>Hrouda Jakub (ST Euromaster Kolín)</v>
      </c>
      <c r="G51" s="14" t="str">
        <f>C54</f>
        <v>Hucek Richard (TJ Sokol Králův Dvůr)</v>
      </c>
      <c r="H51" s="14" t="str">
        <f>C55</f>
        <v>Čekal Jan (SKC Zruč nad Sázavou)</v>
      </c>
      <c r="I51" s="13" t="s">
        <v>280</v>
      </c>
      <c r="J51" s="14" t="s">
        <v>281</v>
      </c>
      <c r="K51" s="15" t="s">
        <v>282</v>
      </c>
    </row>
    <row r="52" spans="1:11" ht="15">
      <c r="A52" s="28" t="str">
        <f>CONCATENATE($A$51,"_",K52)</f>
        <v>4_1</v>
      </c>
      <c r="B52" s="38">
        <v>105</v>
      </c>
      <c r="C52" s="77" t="str">
        <f>CONCATENATE(VLOOKUP(B52,'28_9'!A:D,2,0)," (",VLOOKUP(B52,'28_9'!A:E,3,0),")")</f>
        <v>Oplt Pavel (TJ AŠ Mladá Boleslav)</v>
      </c>
      <c r="D52" s="78"/>
      <c r="E52" s="17" t="s">
        <v>279</v>
      </c>
      <c r="F52" s="18" t="str">
        <f>M62</f>
        <v>3:0</v>
      </c>
      <c r="G52" s="18" t="str">
        <f>CONCATENATE(RIGHT(E54,1),MID(E54,2,1),LEFT(E54,1))</f>
        <v>3:0</v>
      </c>
      <c r="H52" s="18" t="str">
        <f>M58</f>
        <v>3:0</v>
      </c>
      <c r="I52" s="19" t="str">
        <f>CONCATENATE(LEFT(F52,1)+LEFT(G52,1)+LEFT(H52,1),":",RIGHT(F52,1)+RIGHT(G52,1)+RIGHT(H52,1))</f>
        <v>9:0</v>
      </c>
      <c r="J52" s="18">
        <f>IF(ISERROR(I52),"",IF(LEFT(F52,1)="3",2,1)+IF(LEFT(G52,1)="3",2,1)+IF(LEFT(H52,1)="3",2,1))</f>
        <v>6</v>
      </c>
      <c r="K52" s="22">
        <v>1</v>
      </c>
    </row>
    <row r="53" spans="1:11" ht="15">
      <c r="A53" s="28" t="str">
        <f>CONCATENATE($A$51,"_",K53)</f>
        <v>4_2</v>
      </c>
      <c r="B53" s="38">
        <v>132</v>
      </c>
      <c r="C53" s="79" t="str">
        <f>CONCATENATE(VLOOKUP(B53,'28_9'!A:D,2,0)," (",VLOOKUP(B53,'28_9'!A:E,3,0),")")</f>
        <v>Hrouda Jakub (ST Euromaster Kolín)</v>
      </c>
      <c r="D53" s="80"/>
      <c r="E53" s="11" t="str">
        <f>CONCATENATE(RIGHT(F52,1),MID(F52,2,1),LEFT(F52,1))</f>
        <v>0:3</v>
      </c>
      <c r="F53" s="3" t="s">
        <v>279</v>
      </c>
      <c r="G53" s="4" t="str">
        <f>M59</f>
        <v>3:0</v>
      </c>
      <c r="H53" s="4" t="str">
        <f>M64</f>
        <v>3:1</v>
      </c>
      <c r="I53" s="5" t="str">
        <f>CONCATENATE(LEFT(E53,1)+LEFT(G53,1)+LEFT(H53,1),":",RIGHT(E53,1)+RIGHT(G53,1)+RIGHT(H53,1))</f>
        <v>6:4</v>
      </c>
      <c r="J53" s="4">
        <f>IF(ISERROR(I53),"",IF(LEFT(E53,1)="3",2,1)+IF(LEFT(G53,1)="3",2,1)+IF(LEFT(H53,1)="3",2,1))</f>
        <v>5</v>
      </c>
      <c r="K53" s="23">
        <v>2</v>
      </c>
    </row>
    <row r="54" spans="1:11" ht="15">
      <c r="A54" s="28" t="str">
        <f>CONCATENATE($A$51,"_",K54)</f>
        <v>4_4</v>
      </c>
      <c r="B54" s="38">
        <v>113</v>
      </c>
      <c r="C54" s="79" t="str">
        <f>CONCATENATE(VLOOKUP(B54,'28_9'!A:D,2,0)," (",VLOOKUP(B54,'28_9'!A:E,3,0),")")</f>
        <v>Hucek Richard (TJ Sokol Králův Dvůr)</v>
      </c>
      <c r="D54" s="80"/>
      <c r="E54" s="11" t="str">
        <f>M65</f>
        <v>0:3</v>
      </c>
      <c r="F54" s="4" t="str">
        <f>CONCATENATE(RIGHT(G53,1),MID(G53,2,1),LEFT(G53,1))</f>
        <v>0:3</v>
      </c>
      <c r="G54" s="3" t="s">
        <v>279</v>
      </c>
      <c r="H54" s="4" t="str">
        <f>CONCATENATE(RIGHT(G55,1),MID(G55,2,1),LEFT(G55,1))</f>
        <v>0:3</v>
      </c>
      <c r="I54" s="5" t="str">
        <f>CONCATENATE(LEFT(E54,1)+LEFT(F54,1)+LEFT(H54,1),":",RIGHT(E54,1)+RIGHT(F54,1)+RIGHT(H54,1))</f>
        <v>0:9</v>
      </c>
      <c r="J54" s="4">
        <f>IF(ISERROR(I54),"",IF(LEFT(E54,1)="3",2,1)+IF(LEFT(F54,1)="3",2,1)+IF(LEFT(H54,1)="3",2,1))</f>
        <v>3</v>
      </c>
      <c r="K54" s="23">
        <v>4</v>
      </c>
    </row>
    <row r="55" spans="1:11" ht="15.75" thickBot="1">
      <c r="A55" s="28" t="str">
        <f>CONCATENATE($A$51,"_",K55)</f>
        <v>4_3</v>
      </c>
      <c r="B55" s="38">
        <v>122</v>
      </c>
      <c r="C55" s="72" t="str">
        <f>CONCATENATE(VLOOKUP(B55,'28_9'!A:D,2,0)," (",VLOOKUP(B55,'28_9'!A:E,3,0),")")</f>
        <v>Čekal Jan (SKC Zruč nad Sázavou)</v>
      </c>
      <c r="D55" s="73"/>
      <c r="E55" s="12" t="str">
        <f>CONCATENATE(RIGHT(H52,1),MID(H52,2,1),LEFT(H52,1))</f>
        <v>0:3</v>
      </c>
      <c r="F55" s="6" t="str">
        <f>CONCATENATE(RIGHT(H53,1),MID(H53,2,1),LEFT(H53,1))</f>
        <v>1:3</v>
      </c>
      <c r="G55" s="6" t="str">
        <f>M61</f>
        <v>3:0</v>
      </c>
      <c r="H55" s="7" t="s">
        <v>279</v>
      </c>
      <c r="I55" s="8" t="str">
        <f>CONCATENATE(LEFT(E55,1)+LEFT(F55,1)+LEFT(G55,1),":",RIGHT(E55,1)+RIGHT(F55,1)+RIGHT(G55,1))</f>
        <v>4:6</v>
      </c>
      <c r="J55" s="6">
        <f>IF(ISERROR(I55),"",IF(LEFT(E55,1)="3",2,1)+IF(LEFT(F55,1)="3",2,1)+IF(LEFT(G55,1)="3",2,1))</f>
        <v>4</v>
      </c>
      <c r="K55" s="24">
        <v>3</v>
      </c>
    </row>
    <row r="56" ht="15.75" customHeight="1"/>
    <row r="57" spans="2:13" ht="15">
      <c r="B57" s="70" t="s">
        <v>283</v>
      </c>
      <c r="C57" s="70"/>
      <c r="D57" s="70"/>
      <c r="E57" s="70"/>
      <c r="F57" s="70"/>
      <c r="G57" s="70"/>
      <c r="H57" s="9" t="s">
        <v>284</v>
      </c>
      <c r="I57" s="9" t="s">
        <v>285</v>
      </c>
      <c r="J57" s="9" t="s">
        <v>286</v>
      </c>
      <c r="K57" s="9" t="s">
        <v>287</v>
      </c>
      <c r="L57" s="9" t="s">
        <v>288</v>
      </c>
      <c r="M57" s="9" t="s">
        <v>289</v>
      </c>
    </row>
    <row r="58" spans="2:13" ht="15">
      <c r="B58" s="69" t="str">
        <f>C52</f>
        <v>Oplt Pavel (TJ AŠ Mladá Boleslav)</v>
      </c>
      <c r="C58" s="69"/>
      <c r="D58" s="10" t="s">
        <v>290</v>
      </c>
      <c r="E58" s="69" t="str">
        <f>C55</f>
        <v>Čekal Jan (SKC Zruč nad Sázavou)</v>
      </c>
      <c r="F58" s="69"/>
      <c r="G58" s="69"/>
      <c r="H58" s="25">
        <v>3</v>
      </c>
      <c r="I58" s="25">
        <v>8</v>
      </c>
      <c r="J58" s="25">
        <v>10</v>
      </c>
      <c r="K58" s="25"/>
      <c r="L58" s="25"/>
      <c r="M58" s="10" t="str">
        <f>IF(H58="","",IF(AND(K58="",J58&lt;0),"0:3",IF(AND(K58="",J58&gt;=0),"3:0",IF(AND(L58="",K58&lt;0),"1:3",IF(AND(L58="",K58&gt;=0),"3:1",IF(L58&lt;0,"2:3","3:2"))))))</f>
        <v>3:0</v>
      </c>
    </row>
    <row r="59" spans="2:13" ht="15">
      <c r="B59" s="69" t="str">
        <f>C53</f>
        <v>Hrouda Jakub (ST Euromaster Kolín)</v>
      </c>
      <c r="C59" s="69" t="e">
        <f>#REF!</f>
        <v>#REF!</v>
      </c>
      <c r="D59" s="10" t="s">
        <v>290</v>
      </c>
      <c r="E59" s="69" t="str">
        <f>C54</f>
        <v>Hucek Richard (TJ Sokol Králův Dvůr)</v>
      </c>
      <c r="F59" s="69" t="str">
        <f>C54</f>
        <v>Hucek Richard (TJ Sokol Králův Dvůr)</v>
      </c>
      <c r="G59" s="69"/>
      <c r="H59" s="25">
        <v>10</v>
      </c>
      <c r="I59" s="25">
        <v>8</v>
      </c>
      <c r="J59" s="25">
        <v>3</v>
      </c>
      <c r="K59" s="25"/>
      <c r="L59" s="25"/>
      <c r="M59" s="10" t="str">
        <f>IF(H59="","",IF(AND(K59="",J59&lt;0),"0:3",IF(AND(K59="",J59&gt;=0),"3:0",IF(AND(L59="",K59&lt;0),"1:3",IF(AND(L59="",K59&gt;=0),"3:1",IF(L59&lt;0,"2:3","3:2"))))))</f>
        <v>3:0</v>
      </c>
    </row>
    <row r="60" spans="2:13" ht="15">
      <c r="B60" s="70" t="s">
        <v>291</v>
      </c>
      <c r="C60" s="70"/>
      <c r="D60" s="70"/>
      <c r="E60" s="70"/>
      <c r="F60" s="70"/>
      <c r="G60" s="70"/>
      <c r="H60" s="9" t="s">
        <v>284</v>
      </c>
      <c r="I60" s="9" t="s">
        <v>285</v>
      </c>
      <c r="J60" s="9" t="s">
        <v>286</v>
      </c>
      <c r="K60" s="9" t="s">
        <v>287</v>
      </c>
      <c r="L60" s="9" t="s">
        <v>288</v>
      </c>
      <c r="M60" s="9" t="s">
        <v>289</v>
      </c>
    </row>
    <row r="61" spans="2:13" ht="15">
      <c r="B61" s="69" t="str">
        <f>C55</f>
        <v>Čekal Jan (SKC Zruč nad Sázavou)</v>
      </c>
      <c r="C61" s="69" t="str">
        <f>C55</f>
        <v>Čekal Jan (SKC Zruč nad Sázavou)</v>
      </c>
      <c r="D61" s="10" t="s">
        <v>290</v>
      </c>
      <c r="E61" s="69" t="str">
        <f>C54</f>
        <v>Hucek Richard (TJ Sokol Králův Dvůr)</v>
      </c>
      <c r="F61" s="69" t="str">
        <f>C54</f>
        <v>Hucek Richard (TJ Sokol Králův Dvůr)</v>
      </c>
      <c r="G61" s="69"/>
      <c r="H61" s="25">
        <v>3</v>
      </c>
      <c r="I61" s="25">
        <v>2</v>
      </c>
      <c r="J61" s="25">
        <v>7</v>
      </c>
      <c r="K61" s="25"/>
      <c r="L61" s="25"/>
      <c r="M61" s="10" t="str">
        <f>IF(H61="","",IF(AND(K61="",J61&lt;0),"0:3",IF(AND(K61="",J61&gt;=0),"3:0",IF(AND(L61="",K61&lt;0),"1:3",IF(AND(L61="",K61&gt;=0),"3:1",IF(L61&lt;0,"2:3","3:2"))))))</f>
        <v>3:0</v>
      </c>
    </row>
    <row r="62" spans="2:13" ht="15">
      <c r="B62" s="69" t="str">
        <f>C52</f>
        <v>Oplt Pavel (TJ AŠ Mladá Boleslav)</v>
      </c>
      <c r="C62" s="69" t="str">
        <f>C53</f>
        <v>Hrouda Jakub (ST Euromaster Kolín)</v>
      </c>
      <c r="D62" s="10" t="s">
        <v>290</v>
      </c>
      <c r="E62" s="69" t="str">
        <f>C53</f>
        <v>Hrouda Jakub (ST Euromaster Kolín)</v>
      </c>
      <c r="F62" s="69" t="str">
        <f>C53</f>
        <v>Hrouda Jakub (ST Euromaster Kolín)</v>
      </c>
      <c r="G62" s="69"/>
      <c r="H62" s="25">
        <v>5</v>
      </c>
      <c r="I62" s="25">
        <v>3</v>
      </c>
      <c r="J62" s="25">
        <v>7</v>
      </c>
      <c r="K62" s="25"/>
      <c r="L62" s="25"/>
      <c r="M62" s="10" t="str">
        <f>IF(H62="","",IF(AND(K62="",J62&lt;0),"0:3",IF(AND(K62="",J62&gt;=0),"3:0",IF(AND(L62="",K62&lt;0),"1:3",IF(AND(L62="",K62&gt;=0),"3:1",IF(L62&lt;0,"2:3","3:2"))))))</f>
        <v>3:0</v>
      </c>
    </row>
    <row r="63" spans="2:13" ht="15">
      <c r="B63" s="70" t="s">
        <v>292</v>
      </c>
      <c r="C63" s="70"/>
      <c r="D63" s="70"/>
      <c r="E63" s="70"/>
      <c r="F63" s="70"/>
      <c r="G63" s="70"/>
      <c r="H63" s="9" t="s">
        <v>284</v>
      </c>
      <c r="I63" s="9" t="s">
        <v>285</v>
      </c>
      <c r="J63" s="9" t="s">
        <v>286</v>
      </c>
      <c r="K63" s="9" t="s">
        <v>287</v>
      </c>
      <c r="L63" s="9" t="s">
        <v>288</v>
      </c>
      <c r="M63" s="9" t="s">
        <v>289</v>
      </c>
    </row>
    <row r="64" spans="2:13" ht="15">
      <c r="B64" s="69" t="str">
        <f>C53</f>
        <v>Hrouda Jakub (ST Euromaster Kolín)</v>
      </c>
      <c r="C64" s="69" t="e">
        <f>#REF!</f>
        <v>#REF!</v>
      </c>
      <c r="D64" s="10" t="s">
        <v>290</v>
      </c>
      <c r="E64" s="69" t="str">
        <f>C55</f>
        <v>Čekal Jan (SKC Zruč nad Sázavou)</v>
      </c>
      <c r="F64" s="69" t="str">
        <f>C55</f>
        <v>Čekal Jan (SKC Zruč nad Sázavou)</v>
      </c>
      <c r="G64" s="69"/>
      <c r="H64" s="25">
        <v>-7</v>
      </c>
      <c r="I64" s="25">
        <v>11</v>
      </c>
      <c r="J64" s="56">
        <v>42623</v>
      </c>
      <c r="K64" s="25">
        <v>3</v>
      </c>
      <c r="L64" s="25"/>
      <c r="M64" s="10" t="str">
        <f>IF(H64="","",IF(AND(K64="",J64&lt;0),"0:3",IF(AND(K64="",J64&gt;=0),"3:0",IF(AND(L64="",K64&lt;0),"1:3",IF(AND(L64="",K64&gt;=0),"3:1",IF(L64&lt;0,"2:3","3:2"))))))</f>
        <v>3:1</v>
      </c>
    </row>
    <row r="65" spans="2:13" ht="15">
      <c r="B65" s="69" t="str">
        <f>C54</f>
        <v>Hucek Richard (TJ Sokol Králův Dvůr)</v>
      </c>
      <c r="C65" s="69" t="e">
        <f>#REF!</f>
        <v>#REF!</v>
      </c>
      <c r="D65" s="10" t="s">
        <v>290</v>
      </c>
      <c r="E65" s="69" t="str">
        <f>C52</f>
        <v>Oplt Pavel (TJ AŠ Mladá Boleslav)</v>
      </c>
      <c r="F65" s="69" t="str">
        <f>C52</f>
        <v>Oplt Pavel (TJ AŠ Mladá Boleslav)</v>
      </c>
      <c r="G65" s="69"/>
      <c r="H65" s="25">
        <v>-5</v>
      </c>
      <c r="I65" s="25">
        <v>-4</v>
      </c>
      <c r="J65" s="25">
        <v>-8</v>
      </c>
      <c r="K65" s="25"/>
      <c r="L65" s="25"/>
      <c r="M65" s="10" t="str">
        <f>IF(H65="","",IF(AND(K65="",J65&lt;0),"0:3",IF(AND(K65="",J65&gt;=0),"3:0",IF(AND(L65="",K65&lt;0),"1:3",IF(AND(L65="",K65&gt;=0),"3:1",IF(L65&lt;0,"2:3","3:2"))))))</f>
        <v>0:3</v>
      </c>
    </row>
    <row r="66" ht="15.75" thickBot="1"/>
    <row r="67" spans="1:11" ht="42" customHeight="1" thickBot="1">
      <c r="A67" s="28">
        <v>5</v>
      </c>
      <c r="B67" s="74" t="s">
        <v>578</v>
      </c>
      <c r="C67" s="75"/>
      <c r="D67" s="76"/>
      <c r="E67" s="13" t="str">
        <f>C68</f>
        <v>Vosátka Patrik (SKST Vlašim)</v>
      </c>
      <c r="F67" s="14" t="str">
        <f>C69</f>
        <v>Novák František (ST Euromaster Kolín)</v>
      </c>
      <c r="G67" s="14" t="str">
        <f>C70</f>
        <v>Oplt Pavel (TJ AŠ Mladá Boleslav)</v>
      </c>
      <c r="H67" s="14" t="str">
        <f>C71</f>
        <v>Hrouda Jakub (ST Euromaster Kolín)</v>
      </c>
      <c r="I67" s="13" t="s">
        <v>280</v>
      </c>
      <c r="J67" s="14" t="s">
        <v>281</v>
      </c>
      <c r="K67" s="15" t="s">
        <v>282</v>
      </c>
    </row>
    <row r="68" spans="1:11" ht="15">
      <c r="A68" s="28" t="str">
        <f>CONCATENATE($A$67,"_",K68)</f>
        <v>5_2</v>
      </c>
      <c r="B68" s="16" t="s">
        <v>306</v>
      </c>
      <c r="C68" s="77" t="str">
        <f>VLOOKUP(B68,$A$2:$H$5,3,0)</f>
        <v>Vosátka Patrik (SKST Vlašim)</v>
      </c>
      <c r="D68" s="78"/>
      <c r="E68" s="17" t="s">
        <v>279</v>
      </c>
      <c r="F68" s="18" t="str">
        <f>M78</f>
        <v>3:0</v>
      </c>
      <c r="G68" s="18" t="str">
        <f>CONCATENATE(RIGHT(E70,1),MID(E70,2,1),LEFT(E70,1))</f>
        <v>0:3</v>
      </c>
      <c r="H68" s="18" t="str">
        <f>M74</f>
        <v>3:0</v>
      </c>
      <c r="I68" s="19" t="str">
        <f>CONCATENATE(LEFT(F68,1)+LEFT(G68,1)+LEFT(H68,1),":",RIGHT(F68,1)+RIGHT(G68,1)+RIGHT(H68,1))</f>
        <v>6:3</v>
      </c>
      <c r="J68" s="18">
        <f>IF(ISERROR(I68),"",IF(LEFT(F68,1)="3",2,1)+IF(LEFT(G68,1)="3",2,1)+IF(LEFT(H68,1)="3",2,1))</f>
        <v>5</v>
      </c>
      <c r="K68" s="22">
        <v>2</v>
      </c>
    </row>
    <row r="69" spans="1:11" ht="15">
      <c r="A69" s="28" t="str">
        <f>CONCATENATE($A$67,"_",K69)</f>
        <v>5_3</v>
      </c>
      <c r="B69" s="20" t="s">
        <v>310</v>
      </c>
      <c r="C69" s="79" t="str">
        <f>VLOOKUP(B69,$A$2:$H$5,3,0)</f>
        <v>Novák František (ST Euromaster Kolín)</v>
      </c>
      <c r="D69" s="80"/>
      <c r="E69" s="11" t="str">
        <f>CONCATENATE(RIGHT(F68,1),MID(F68,2,1),LEFT(F68,1))</f>
        <v>0:3</v>
      </c>
      <c r="F69" s="3" t="s">
        <v>279</v>
      </c>
      <c r="G69" s="4" t="str">
        <f>M75</f>
        <v>0:3</v>
      </c>
      <c r="H69" s="4" t="str">
        <f>M80</f>
        <v>3:1</v>
      </c>
      <c r="I69" s="5" t="str">
        <f>CONCATENATE(LEFT(E69,1)+LEFT(G69,1)+LEFT(H69,1),":",RIGHT(E69,1)+RIGHT(G69,1)+RIGHT(H69,1))</f>
        <v>3:7</v>
      </c>
      <c r="J69" s="4">
        <f>IF(ISERROR(I69),"",IF(LEFT(E69,1)="3",2,1)+IF(LEFT(G69,1)="3",2,1)+IF(LEFT(H69,1)="3",2,1))</f>
        <v>4</v>
      </c>
      <c r="K69" s="23">
        <v>3</v>
      </c>
    </row>
    <row r="70" spans="1:11" ht="15">
      <c r="A70" s="28" t="str">
        <f>CONCATENATE($A$67,"_",K70)</f>
        <v>5_1</v>
      </c>
      <c r="B70" s="20" t="s">
        <v>311</v>
      </c>
      <c r="C70" s="79" t="str">
        <f>VLOOKUP(B70,$A$52:$H$55,3,0)</f>
        <v>Oplt Pavel (TJ AŠ Mladá Boleslav)</v>
      </c>
      <c r="D70" s="80"/>
      <c r="E70" s="11" t="str">
        <f>M81</f>
        <v>3:0</v>
      </c>
      <c r="F70" s="4" t="str">
        <f>CONCATENATE(RIGHT(G69,1),MID(G69,2,1),LEFT(G69,1))</f>
        <v>3:0</v>
      </c>
      <c r="G70" s="3" t="s">
        <v>279</v>
      </c>
      <c r="H70" s="4" t="str">
        <f>CONCATENATE(RIGHT(G71,1),MID(G71,2,1),LEFT(G71,1))</f>
        <v>3:0</v>
      </c>
      <c r="I70" s="5" t="str">
        <f>CONCATENATE(LEFT(E70,1)+LEFT(F70,1)+LEFT(H70,1),":",RIGHT(E70,1)+RIGHT(F70,1)+RIGHT(H70,1))</f>
        <v>9:0</v>
      </c>
      <c r="J70" s="4">
        <f>IF(ISERROR(I70),"",IF(LEFT(E70,1)="3",2,1)+IF(LEFT(F70,1)="3",2,1)+IF(LEFT(H70,1)="3",2,1))</f>
        <v>6</v>
      </c>
      <c r="K70" s="23">
        <v>1</v>
      </c>
    </row>
    <row r="71" spans="1:11" ht="15.75" thickBot="1">
      <c r="A71" s="28" t="str">
        <f>CONCATENATE($A$67,"_",K71)</f>
        <v>5_4</v>
      </c>
      <c r="B71" s="21" t="s">
        <v>312</v>
      </c>
      <c r="C71" s="72" t="str">
        <f>VLOOKUP(B71,$A$52:$H$55,3,0)</f>
        <v>Hrouda Jakub (ST Euromaster Kolín)</v>
      </c>
      <c r="D71" s="73"/>
      <c r="E71" s="12" t="str">
        <f>CONCATENATE(RIGHT(H68,1),MID(H68,2,1),LEFT(H68,1))</f>
        <v>0:3</v>
      </c>
      <c r="F71" s="6" t="str">
        <f>CONCATENATE(RIGHT(H69,1),MID(H69,2,1),LEFT(H69,1))</f>
        <v>1:3</v>
      </c>
      <c r="G71" s="6" t="str">
        <f>M77</f>
        <v>0:3</v>
      </c>
      <c r="H71" s="7" t="s">
        <v>279</v>
      </c>
      <c r="I71" s="8" t="str">
        <f>CONCATENATE(LEFT(E71,1)+LEFT(F71,1)+LEFT(G71,1),":",RIGHT(E71,1)+RIGHT(F71,1)+RIGHT(G71,1))</f>
        <v>1:9</v>
      </c>
      <c r="J71" s="6">
        <f>IF(ISERROR(I71),"",IF(LEFT(E71,1)="3",2,1)+IF(LEFT(F71,1)="3",2,1)+IF(LEFT(G71,1)="3",2,1))</f>
        <v>3</v>
      </c>
      <c r="K71" s="24">
        <v>4</v>
      </c>
    </row>
    <row r="72" ht="15.75" customHeight="1"/>
    <row r="73" spans="2:13" ht="15">
      <c r="B73" s="70" t="s">
        <v>283</v>
      </c>
      <c r="C73" s="70"/>
      <c r="D73" s="70"/>
      <c r="E73" s="70"/>
      <c r="F73" s="70"/>
      <c r="G73" s="70"/>
      <c r="H73" s="9" t="s">
        <v>284</v>
      </c>
      <c r="I73" s="9" t="s">
        <v>285</v>
      </c>
      <c r="J73" s="9" t="s">
        <v>286</v>
      </c>
      <c r="K73" s="9" t="s">
        <v>287</v>
      </c>
      <c r="L73" s="9" t="s">
        <v>288</v>
      </c>
      <c r="M73" s="9" t="s">
        <v>289</v>
      </c>
    </row>
    <row r="74" spans="2:13" ht="15">
      <c r="B74" s="69" t="str">
        <f>C68</f>
        <v>Vosátka Patrik (SKST Vlašim)</v>
      </c>
      <c r="C74" s="69"/>
      <c r="D74" s="10" t="s">
        <v>290</v>
      </c>
      <c r="E74" s="69" t="str">
        <f>C71</f>
        <v>Hrouda Jakub (ST Euromaster Kolín)</v>
      </c>
      <c r="F74" s="69"/>
      <c r="G74" s="69"/>
      <c r="H74" s="25">
        <v>7</v>
      </c>
      <c r="I74" s="25">
        <v>2</v>
      </c>
      <c r="J74" s="25">
        <v>6</v>
      </c>
      <c r="K74" s="25"/>
      <c r="L74" s="25"/>
      <c r="M74" s="10" t="str">
        <f>IF(H74="","",IF(AND(K74="",J74&lt;0),"0:3",IF(AND(K74="",J74&gt;=0),"3:0",IF(AND(L74="",K74&lt;0),"1:3",IF(AND(L74="",K74&gt;=0),"3:1",IF(L74&lt;0,"2:3","3:2"))))))</f>
        <v>3:0</v>
      </c>
    </row>
    <row r="75" spans="2:13" ht="15">
      <c r="B75" s="69" t="str">
        <f>C69</f>
        <v>Novák František (ST Euromaster Kolín)</v>
      </c>
      <c r="C75" s="69" t="e">
        <f>#REF!</f>
        <v>#REF!</v>
      </c>
      <c r="D75" s="10" t="s">
        <v>290</v>
      </c>
      <c r="E75" s="69" t="str">
        <f>C70</f>
        <v>Oplt Pavel (TJ AŠ Mladá Boleslav)</v>
      </c>
      <c r="F75" s="69" t="str">
        <f>C70</f>
        <v>Oplt Pavel (TJ AŠ Mladá Boleslav)</v>
      </c>
      <c r="G75" s="69"/>
      <c r="H75" s="25">
        <v>-4</v>
      </c>
      <c r="I75" s="25">
        <v>-8</v>
      </c>
      <c r="J75" s="25">
        <v>-3</v>
      </c>
      <c r="K75" s="25"/>
      <c r="L75" s="25"/>
      <c r="M75" s="10" t="str">
        <f>IF(H75="","",IF(AND(K75="",J75&lt;0),"0:3",IF(AND(K75="",J75&gt;=0),"3:0",IF(AND(L75="",K75&lt;0),"1:3",IF(AND(L75="",K75&gt;=0),"3:1",IF(L75&lt;0,"2:3","3:2"))))))</f>
        <v>0:3</v>
      </c>
    </row>
    <row r="76" spans="2:13" ht="15">
      <c r="B76" s="70" t="s">
        <v>291</v>
      </c>
      <c r="C76" s="70"/>
      <c r="D76" s="70"/>
      <c r="E76" s="70"/>
      <c r="F76" s="70"/>
      <c r="G76" s="70"/>
      <c r="H76" s="9" t="s">
        <v>284</v>
      </c>
      <c r="I76" s="9" t="s">
        <v>285</v>
      </c>
      <c r="J76" s="9" t="s">
        <v>286</v>
      </c>
      <c r="K76" s="9" t="s">
        <v>287</v>
      </c>
      <c r="L76" s="9" t="s">
        <v>288</v>
      </c>
      <c r="M76" s="9" t="s">
        <v>289</v>
      </c>
    </row>
    <row r="77" spans="2:13" ht="15">
      <c r="B77" s="69" t="str">
        <f>C71</f>
        <v>Hrouda Jakub (ST Euromaster Kolín)</v>
      </c>
      <c r="C77" s="69" t="str">
        <f>C71</f>
        <v>Hrouda Jakub (ST Euromaster Kolín)</v>
      </c>
      <c r="D77" s="10" t="s">
        <v>290</v>
      </c>
      <c r="E77" s="69" t="str">
        <f>C70</f>
        <v>Oplt Pavel (TJ AŠ Mladá Boleslav)</v>
      </c>
      <c r="F77" s="69" t="str">
        <f>C70</f>
        <v>Oplt Pavel (TJ AŠ Mladá Boleslav)</v>
      </c>
      <c r="G77" s="69"/>
      <c r="H77" s="25">
        <v>-5</v>
      </c>
      <c r="I77" s="25">
        <v>-3</v>
      </c>
      <c r="J77" s="25">
        <v>-7</v>
      </c>
      <c r="K77" s="25"/>
      <c r="L77" s="25"/>
      <c r="M77" s="10" t="str">
        <f>IF(H77="","",IF(AND(K77="",J77&lt;0),"0:3",IF(AND(K77="",J77&gt;=0),"3:0",IF(AND(L77="",K77&lt;0),"1:3",IF(AND(L77="",K77&gt;=0),"3:1",IF(L77&lt;0,"2:3","3:2"))))))</f>
        <v>0:3</v>
      </c>
    </row>
    <row r="78" spans="2:13" ht="15">
      <c r="B78" s="69" t="str">
        <f>C68</f>
        <v>Vosátka Patrik (SKST Vlašim)</v>
      </c>
      <c r="C78" s="69" t="str">
        <f>C69</f>
        <v>Novák František (ST Euromaster Kolín)</v>
      </c>
      <c r="D78" s="10" t="s">
        <v>290</v>
      </c>
      <c r="E78" s="69" t="str">
        <f>C69</f>
        <v>Novák František (ST Euromaster Kolín)</v>
      </c>
      <c r="F78" s="69" t="str">
        <f>C69</f>
        <v>Novák František (ST Euromaster Kolín)</v>
      </c>
      <c r="G78" s="69"/>
      <c r="H78" s="25">
        <v>4</v>
      </c>
      <c r="I78" s="25">
        <v>6</v>
      </c>
      <c r="J78" s="25">
        <v>5</v>
      </c>
      <c r="K78" s="25"/>
      <c r="L78" s="25"/>
      <c r="M78" s="10" t="str">
        <f>IF(H78="","",IF(AND(K78="",J78&lt;0),"0:3",IF(AND(K78="",J78&gt;=0),"3:0",IF(AND(L78="",K78&lt;0),"1:3",IF(AND(L78="",K78&gt;=0),"3:1",IF(L78&lt;0,"2:3","3:2"))))))</f>
        <v>3:0</v>
      </c>
    </row>
    <row r="79" spans="2:13" ht="15">
      <c r="B79" s="70" t="s">
        <v>292</v>
      </c>
      <c r="C79" s="70"/>
      <c r="D79" s="70"/>
      <c r="E79" s="70"/>
      <c r="F79" s="70"/>
      <c r="G79" s="70"/>
      <c r="H79" s="9" t="s">
        <v>284</v>
      </c>
      <c r="I79" s="9" t="s">
        <v>285</v>
      </c>
      <c r="J79" s="9" t="s">
        <v>286</v>
      </c>
      <c r="K79" s="9" t="s">
        <v>287</v>
      </c>
      <c r="L79" s="9" t="s">
        <v>288</v>
      </c>
      <c r="M79" s="9" t="s">
        <v>289</v>
      </c>
    </row>
    <row r="80" spans="2:13" ht="15">
      <c r="B80" s="69" t="str">
        <f>C69</f>
        <v>Novák František (ST Euromaster Kolín)</v>
      </c>
      <c r="C80" s="69" t="e">
        <f>#REF!</f>
        <v>#REF!</v>
      </c>
      <c r="D80" s="10" t="s">
        <v>290</v>
      </c>
      <c r="E80" s="69" t="str">
        <f>C71</f>
        <v>Hrouda Jakub (ST Euromaster Kolín)</v>
      </c>
      <c r="F80" s="69" t="str">
        <f>C71</f>
        <v>Hrouda Jakub (ST Euromaster Kolín)</v>
      </c>
      <c r="G80" s="69"/>
      <c r="H80" s="25">
        <v>4</v>
      </c>
      <c r="I80" s="25">
        <v>-4</v>
      </c>
      <c r="J80" s="25">
        <v>8</v>
      </c>
      <c r="K80" s="25">
        <v>3</v>
      </c>
      <c r="L80" s="25"/>
      <c r="M80" s="10" t="str">
        <f>IF(H80="","",IF(AND(K80="",J80&lt;0),"0:3",IF(AND(K80="",J80&gt;=0),"3:0",IF(AND(L80="",K80&lt;0),"1:3",IF(AND(L80="",K80&gt;=0),"3:1",IF(L80&lt;0,"2:3","3:2"))))))</f>
        <v>3:1</v>
      </c>
    </row>
    <row r="81" spans="2:13" ht="15">
      <c r="B81" s="69" t="str">
        <f>C70</f>
        <v>Oplt Pavel (TJ AŠ Mladá Boleslav)</v>
      </c>
      <c r="C81" s="69" t="e">
        <f>#REF!</f>
        <v>#REF!</v>
      </c>
      <c r="D81" s="10" t="s">
        <v>290</v>
      </c>
      <c r="E81" s="69" t="str">
        <f>C68</f>
        <v>Vosátka Patrik (SKST Vlašim)</v>
      </c>
      <c r="F81" s="69" t="str">
        <f>C68</f>
        <v>Vosátka Patrik (SKST Vlašim)</v>
      </c>
      <c r="G81" s="69"/>
      <c r="H81" s="25">
        <v>3</v>
      </c>
      <c r="I81" s="25">
        <v>5</v>
      </c>
      <c r="J81" s="25">
        <v>13</v>
      </c>
      <c r="K81" s="25"/>
      <c r="L81" s="25"/>
      <c r="M81" s="10" t="str">
        <f>IF(H81="","",IF(AND(K81="",J81&lt;0),"0:3",IF(AND(K81="",J81&gt;=0),"3:0",IF(AND(L81="",K81&lt;0),"1:3",IF(AND(L81="",K81&gt;=0),"3:1",IF(L81&lt;0,"2:3","3:2"))))))</f>
        <v>3:0</v>
      </c>
    </row>
    <row r="82" ht="15.75" thickBot="1"/>
    <row r="83" spans="1:11" ht="42" customHeight="1" thickBot="1">
      <c r="A83" s="28">
        <v>6</v>
      </c>
      <c r="B83" s="74" t="s">
        <v>579</v>
      </c>
      <c r="C83" s="75"/>
      <c r="D83" s="76"/>
      <c r="E83" s="13" t="str">
        <f>C84</f>
        <v>Jůzová Eliška (TJ Sokol Buštěhrad)</v>
      </c>
      <c r="F83" s="14" t="str">
        <f>C85</f>
        <v>Pilnerová Valentýna (ST Euromaster Kolín)</v>
      </c>
      <c r="G83" s="14" t="str">
        <f>C86</f>
        <v>Hucek Filip (TJ Sokol Králův Dvůr)</v>
      </c>
      <c r="H83" s="14" t="str">
        <f>C87</f>
        <v>Vaigl Martin (SKST Vlašim)</v>
      </c>
      <c r="I83" s="13" t="s">
        <v>280</v>
      </c>
      <c r="J83" s="14" t="s">
        <v>281</v>
      </c>
      <c r="K83" s="15" t="s">
        <v>282</v>
      </c>
    </row>
    <row r="84" spans="1:11" ht="15">
      <c r="A84" s="28" t="str">
        <f>CONCATENATE($A$83,"_",K84)</f>
        <v>6_3</v>
      </c>
      <c r="B84" s="16" t="s">
        <v>307</v>
      </c>
      <c r="C84" s="77" t="str">
        <f>VLOOKUP(B84,$A$19:$H$22,3,0)</f>
        <v>Jůzová Eliška (TJ Sokol Buštěhrad)</v>
      </c>
      <c r="D84" s="78"/>
      <c r="E84" s="17" t="s">
        <v>279</v>
      </c>
      <c r="F84" s="18" t="str">
        <f>M94</f>
        <v>3:1</v>
      </c>
      <c r="G84" s="18" t="str">
        <f>CONCATENATE(RIGHT(E86,1),MID(E86,2,1),LEFT(E86,1))</f>
        <v>0:3</v>
      </c>
      <c r="H84" s="18" t="str">
        <f>M90</f>
        <v>0:3</v>
      </c>
      <c r="I84" s="19" t="str">
        <f>CONCATENATE(LEFT(F84,1)+LEFT(G84,1)+LEFT(H84,1),":",RIGHT(F84,1)+RIGHT(G84,1)+RIGHT(H84,1))</f>
        <v>3:7</v>
      </c>
      <c r="J84" s="18">
        <f>IF(ISERROR(I84),"",IF(LEFT(F84,1)="3",2,1)+IF(LEFT(G84,1)="3",2,1)+IF(LEFT(H84,1)="3",2,1))</f>
        <v>4</v>
      </c>
      <c r="K84" s="22">
        <v>3</v>
      </c>
    </row>
    <row r="85" spans="1:11" ht="15">
      <c r="A85" s="28" t="str">
        <f>CONCATENATE($A$83,"_",K85)</f>
        <v>6_4</v>
      </c>
      <c r="B85" s="20" t="s">
        <v>313</v>
      </c>
      <c r="C85" s="79" t="str">
        <f>VLOOKUP(B85,$A$19:$H$22,3,0)</f>
        <v>Pilnerová Valentýna (ST Euromaster Kolín)</v>
      </c>
      <c r="D85" s="80"/>
      <c r="E85" s="11" t="str">
        <f>CONCATENATE(RIGHT(F84,1),MID(F84,2,1),LEFT(F84,1))</f>
        <v>1:3</v>
      </c>
      <c r="F85" s="3" t="s">
        <v>279</v>
      </c>
      <c r="G85" s="4" t="str">
        <f>M91</f>
        <v>0:3</v>
      </c>
      <c r="H85" s="4" t="str">
        <f>M96</f>
        <v>0:3</v>
      </c>
      <c r="I85" s="5" t="str">
        <f>CONCATENATE(LEFT(E85,1)+LEFT(G85,1)+LEFT(H85,1),":",RIGHT(E85,1)+RIGHT(G85,1)+RIGHT(H85,1))</f>
        <v>1:9</v>
      </c>
      <c r="J85" s="4">
        <f>IF(ISERROR(I85),"",IF(LEFT(E85,1)="3",2,1)+IF(LEFT(G85,1)="3",2,1)+IF(LEFT(H85,1)="3",2,1))</f>
        <v>3</v>
      </c>
      <c r="K85" s="23">
        <v>4</v>
      </c>
    </row>
    <row r="86" spans="1:11" ht="15">
      <c r="A86" s="28" t="str">
        <f>CONCATENATE($A$83,"_",K86)</f>
        <v>6_1</v>
      </c>
      <c r="B86" s="20" t="s">
        <v>314</v>
      </c>
      <c r="C86" s="79" t="str">
        <f>VLOOKUP(B86,$A$35:$H$38,3,0)</f>
        <v>Hucek Filip (TJ Sokol Králův Dvůr)</v>
      </c>
      <c r="D86" s="80"/>
      <c r="E86" s="11" t="str">
        <f>M97</f>
        <v>3:0</v>
      </c>
      <c r="F86" s="4" t="str">
        <f>CONCATENATE(RIGHT(G85,1),MID(G85,2,1),LEFT(G85,1))</f>
        <v>3:0</v>
      </c>
      <c r="G86" s="3" t="s">
        <v>279</v>
      </c>
      <c r="H86" s="4" t="str">
        <f>CONCATENATE(RIGHT(G87,1),MID(G87,2,1),LEFT(G87,1))</f>
        <v>3:1</v>
      </c>
      <c r="I86" s="5" t="str">
        <f>CONCATENATE(LEFT(E86,1)+LEFT(F86,1)+LEFT(H86,1),":",RIGHT(E86,1)+RIGHT(F86,1)+RIGHT(H86,1))</f>
        <v>9:1</v>
      </c>
      <c r="J86" s="4">
        <f>IF(ISERROR(I86),"",IF(LEFT(E86,1)="3",2,1)+IF(LEFT(F86,1)="3",2,1)+IF(LEFT(H86,1)="3",2,1))</f>
        <v>6</v>
      </c>
      <c r="K86" s="23">
        <v>1</v>
      </c>
    </row>
    <row r="87" spans="1:11" ht="15.75" thickBot="1">
      <c r="A87" s="28" t="str">
        <f>CONCATENATE($A$83,"_",K87)</f>
        <v>6_2</v>
      </c>
      <c r="B87" s="21" t="s">
        <v>315</v>
      </c>
      <c r="C87" s="72" t="str">
        <f>VLOOKUP(B87,$A$35:$H$38,3,0)</f>
        <v>Vaigl Martin (SKST Vlašim)</v>
      </c>
      <c r="D87" s="73"/>
      <c r="E87" s="12" t="str">
        <f>CONCATENATE(RIGHT(H84,1),MID(H84,2,1),LEFT(H84,1))</f>
        <v>3:0</v>
      </c>
      <c r="F87" s="6" t="str">
        <f>CONCATENATE(RIGHT(H85,1),MID(H85,2,1),LEFT(H85,1))</f>
        <v>3:0</v>
      </c>
      <c r="G87" s="6" t="str">
        <f>M93</f>
        <v>1:3</v>
      </c>
      <c r="H87" s="7" t="s">
        <v>279</v>
      </c>
      <c r="I87" s="8" t="str">
        <f>CONCATENATE(LEFT(E87,1)+LEFT(F87,1)+LEFT(G87,1),":",RIGHT(E87,1)+RIGHT(F87,1)+RIGHT(G87,1))</f>
        <v>7:3</v>
      </c>
      <c r="J87" s="6">
        <f>IF(ISERROR(I87),"",IF(LEFT(E87,1)="3",2,1)+IF(LEFT(F87,1)="3",2,1)+IF(LEFT(G87,1)="3",2,1))</f>
        <v>5</v>
      </c>
      <c r="K87" s="24">
        <v>2</v>
      </c>
    </row>
    <row r="88" ht="15.75" customHeight="1"/>
    <row r="89" spans="2:13" ht="15">
      <c r="B89" s="70" t="s">
        <v>283</v>
      </c>
      <c r="C89" s="70"/>
      <c r="D89" s="70"/>
      <c r="E89" s="70"/>
      <c r="F89" s="70"/>
      <c r="G89" s="70"/>
      <c r="H89" s="9" t="s">
        <v>284</v>
      </c>
      <c r="I89" s="9" t="s">
        <v>285</v>
      </c>
      <c r="J89" s="9" t="s">
        <v>286</v>
      </c>
      <c r="K89" s="9" t="s">
        <v>287</v>
      </c>
      <c r="L89" s="9" t="s">
        <v>288</v>
      </c>
      <c r="M89" s="9" t="s">
        <v>289</v>
      </c>
    </row>
    <row r="90" spans="2:13" ht="15">
      <c r="B90" s="69" t="str">
        <f>C84</f>
        <v>Jůzová Eliška (TJ Sokol Buštěhrad)</v>
      </c>
      <c r="C90" s="69"/>
      <c r="D90" s="10" t="s">
        <v>290</v>
      </c>
      <c r="E90" s="69" t="str">
        <f>C87</f>
        <v>Vaigl Martin (SKST Vlašim)</v>
      </c>
      <c r="F90" s="69"/>
      <c r="G90" s="69"/>
      <c r="H90" s="25">
        <v>-5</v>
      </c>
      <c r="I90" s="25">
        <v>-4</v>
      </c>
      <c r="J90" s="25">
        <v>-8</v>
      </c>
      <c r="K90" s="25"/>
      <c r="L90" s="25"/>
      <c r="M90" s="10" t="str">
        <f>IF(H90="","",IF(AND(K90="",J90&lt;0),"0:3",IF(AND(K90="",J90&gt;=0),"3:0",IF(AND(L90="",K90&lt;0),"1:3",IF(AND(L90="",K90&gt;=0),"3:1",IF(L90&lt;0,"2:3","3:2"))))))</f>
        <v>0:3</v>
      </c>
    </row>
    <row r="91" spans="2:13" ht="15">
      <c r="B91" s="69" t="str">
        <f>C85</f>
        <v>Pilnerová Valentýna (ST Euromaster Kolín)</v>
      </c>
      <c r="C91" s="69" t="e">
        <f>#REF!</f>
        <v>#REF!</v>
      </c>
      <c r="D91" s="10" t="s">
        <v>290</v>
      </c>
      <c r="E91" s="69" t="str">
        <f>C86</f>
        <v>Hucek Filip (TJ Sokol Králův Dvůr)</v>
      </c>
      <c r="F91" s="69" t="str">
        <f>C86</f>
        <v>Hucek Filip (TJ Sokol Králův Dvůr)</v>
      </c>
      <c r="G91" s="69"/>
      <c r="H91" s="25">
        <v>-6</v>
      </c>
      <c r="I91" s="25">
        <v>-2</v>
      </c>
      <c r="J91" s="25">
        <v>-6</v>
      </c>
      <c r="K91" s="25"/>
      <c r="L91" s="25"/>
      <c r="M91" s="10" t="str">
        <f>IF(H91="","",IF(AND(K91="",J91&lt;0),"0:3",IF(AND(K91="",J91&gt;=0),"3:0",IF(AND(L91="",K91&lt;0),"1:3",IF(AND(L91="",K91&gt;=0),"3:1",IF(L91&lt;0,"2:3","3:2"))))))</f>
        <v>0:3</v>
      </c>
    </row>
    <row r="92" spans="2:13" ht="15">
      <c r="B92" s="70" t="s">
        <v>291</v>
      </c>
      <c r="C92" s="70"/>
      <c r="D92" s="70"/>
      <c r="E92" s="70"/>
      <c r="F92" s="70"/>
      <c r="G92" s="70"/>
      <c r="H92" s="9" t="s">
        <v>284</v>
      </c>
      <c r="I92" s="9" t="s">
        <v>285</v>
      </c>
      <c r="J92" s="9" t="s">
        <v>286</v>
      </c>
      <c r="K92" s="9" t="s">
        <v>287</v>
      </c>
      <c r="L92" s="9" t="s">
        <v>288</v>
      </c>
      <c r="M92" s="9" t="s">
        <v>289</v>
      </c>
    </row>
    <row r="93" spans="2:13" ht="15">
      <c r="B93" s="69" t="str">
        <f>C87</f>
        <v>Vaigl Martin (SKST Vlašim)</v>
      </c>
      <c r="C93" s="69" t="str">
        <f>C87</f>
        <v>Vaigl Martin (SKST Vlašim)</v>
      </c>
      <c r="D93" s="10" t="s">
        <v>290</v>
      </c>
      <c r="E93" s="69" t="str">
        <f>C86</f>
        <v>Hucek Filip (TJ Sokol Králův Dvůr)</v>
      </c>
      <c r="F93" s="69" t="str">
        <f>C86</f>
        <v>Hucek Filip (TJ Sokol Králův Dvůr)</v>
      </c>
      <c r="G93" s="69"/>
      <c r="H93" s="25">
        <v>-9</v>
      </c>
      <c r="I93" s="25">
        <v>15</v>
      </c>
      <c r="J93" s="25">
        <v>-5</v>
      </c>
      <c r="K93" s="25">
        <v>-9</v>
      </c>
      <c r="L93" s="25"/>
      <c r="M93" s="10" t="str">
        <f>IF(H93="","",IF(AND(K93="",J93&lt;0),"0:3",IF(AND(K93="",J93&gt;=0),"3:0",IF(AND(L93="",K93&lt;0),"1:3",IF(AND(L93="",K93&gt;=0),"3:1",IF(L93&lt;0,"2:3","3:2"))))))</f>
        <v>1:3</v>
      </c>
    </row>
    <row r="94" spans="2:13" ht="15">
      <c r="B94" s="69" t="str">
        <f>C84</f>
        <v>Jůzová Eliška (TJ Sokol Buštěhrad)</v>
      </c>
      <c r="C94" s="69" t="str">
        <f>C85</f>
        <v>Pilnerová Valentýna (ST Euromaster Kolín)</v>
      </c>
      <c r="D94" s="10" t="s">
        <v>290</v>
      </c>
      <c r="E94" s="69" t="str">
        <f>C85</f>
        <v>Pilnerová Valentýna (ST Euromaster Kolín)</v>
      </c>
      <c r="F94" s="69" t="str">
        <f>C85</f>
        <v>Pilnerová Valentýna (ST Euromaster Kolín)</v>
      </c>
      <c r="G94" s="69"/>
      <c r="H94" s="25">
        <v>3</v>
      </c>
      <c r="I94" s="25">
        <v>-4</v>
      </c>
      <c r="J94" s="25">
        <v>10</v>
      </c>
      <c r="K94" s="25">
        <v>6</v>
      </c>
      <c r="L94" s="25"/>
      <c r="M94" s="10" t="str">
        <f>IF(H94="","",IF(AND(K94="",J94&lt;0),"0:3",IF(AND(K94="",J94&gt;=0),"3:0",IF(AND(L94="",K94&lt;0),"1:3",IF(AND(L94="",K94&gt;=0),"3:1",IF(L94&lt;0,"2:3","3:2"))))))</f>
        <v>3:1</v>
      </c>
    </row>
    <row r="95" spans="2:13" ht="15">
      <c r="B95" s="70" t="s">
        <v>292</v>
      </c>
      <c r="C95" s="70"/>
      <c r="D95" s="70"/>
      <c r="E95" s="70"/>
      <c r="F95" s="70"/>
      <c r="G95" s="70"/>
      <c r="H95" s="9" t="s">
        <v>284</v>
      </c>
      <c r="I95" s="9" t="s">
        <v>285</v>
      </c>
      <c r="J95" s="9" t="s">
        <v>286</v>
      </c>
      <c r="K95" s="9" t="s">
        <v>287</v>
      </c>
      <c r="L95" s="9" t="s">
        <v>288</v>
      </c>
      <c r="M95" s="9" t="s">
        <v>289</v>
      </c>
    </row>
    <row r="96" spans="2:13" ht="15">
      <c r="B96" s="69" t="str">
        <f>C85</f>
        <v>Pilnerová Valentýna (ST Euromaster Kolín)</v>
      </c>
      <c r="C96" s="69" t="e">
        <f>#REF!</f>
        <v>#REF!</v>
      </c>
      <c r="D96" s="10" t="s">
        <v>290</v>
      </c>
      <c r="E96" s="69" t="str">
        <f>C87</f>
        <v>Vaigl Martin (SKST Vlašim)</v>
      </c>
      <c r="F96" s="69" t="str">
        <f>C87</f>
        <v>Vaigl Martin (SKST Vlašim)</v>
      </c>
      <c r="G96" s="69"/>
      <c r="H96" s="25">
        <v>-2</v>
      </c>
      <c r="I96" s="25">
        <v>-4</v>
      </c>
      <c r="J96" s="25">
        <v>-2</v>
      </c>
      <c r="K96" s="25"/>
      <c r="L96" s="25"/>
      <c r="M96" s="10" t="str">
        <f>IF(H96="","",IF(AND(K96="",J96&lt;0),"0:3",IF(AND(K96="",J96&gt;=0),"3:0",IF(AND(L96="",K96&lt;0),"1:3",IF(AND(L96="",K96&gt;=0),"3:1",IF(L96&lt;0,"2:3","3:2"))))))</f>
        <v>0:3</v>
      </c>
    </row>
    <row r="97" spans="2:13" ht="15">
      <c r="B97" s="69" t="str">
        <f>C86</f>
        <v>Hucek Filip (TJ Sokol Králův Dvůr)</v>
      </c>
      <c r="C97" s="69" t="e">
        <f>#REF!</f>
        <v>#REF!</v>
      </c>
      <c r="D97" s="10" t="s">
        <v>290</v>
      </c>
      <c r="E97" s="69" t="str">
        <f>C84</f>
        <v>Jůzová Eliška (TJ Sokol Buštěhrad)</v>
      </c>
      <c r="F97" s="69" t="str">
        <f>C84</f>
        <v>Jůzová Eliška (TJ Sokol Buštěhrad)</v>
      </c>
      <c r="G97" s="69"/>
      <c r="H97" s="25">
        <v>2</v>
      </c>
      <c r="I97" s="25">
        <v>2</v>
      </c>
      <c r="J97" s="25">
        <v>3</v>
      </c>
      <c r="K97" s="25"/>
      <c r="L97" s="25"/>
      <c r="M97" s="10" t="str">
        <f>IF(H97="","",IF(AND(K97="",J97&lt;0),"0:3",IF(AND(K97="",J97&gt;=0),"3:0",IF(AND(L97="",K97&lt;0),"1:3",IF(AND(L97="",K97&gt;=0),"3:1",IF(L97&lt;0,"2:3","3:2"))))))</f>
        <v>3:0</v>
      </c>
    </row>
    <row r="99" ht="15.75" thickBot="1"/>
    <row r="100" spans="1:11" ht="42" customHeight="1" thickBot="1">
      <c r="A100" s="28">
        <v>7</v>
      </c>
      <c r="B100" s="74" t="s">
        <v>580</v>
      </c>
      <c r="C100" s="75"/>
      <c r="D100" s="76"/>
      <c r="E100" s="13" t="str">
        <f>C101</f>
        <v>Strnadová Zuzana (TJ Sokol Chlístovice)</v>
      </c>
      <c r="F100" s="14" t="str">
        <f>C102</f>
        <v>Fantysová Eliška (SKST Vlašim)</v>
      </c>
      <c r="G100" s="14" t="str">
        <f>C103</f>
        <v>Stejskal Filip (TJ Lokomotiva Nymburk)</v>
      </c>
      <c r="H100" s="14" t="str">
        <f>C104</f>
        <v>Herda Adam (TJ Sokol Buštěhrad)</v>
      </c>
      <c r="I100" s="13" t="s">
        <v>280</v>
      </c>
      <c r="J100" s="14" t="s">
        <v>281</v>
      </c>
      <c r="K100" s="15" t="s">
        <v>282</v>
      </c>
    </row>
    <row r="101" spans="1:11" ht="15">
      <c r="A101" s="28" t="str">
        <f>CONCATENATE($A$100,"_",K101)</f>
        <v>7_2</v>
      </c>
      <c r="B101" s="16" t="s">
        <v>316</v>
      </c>
      <c r="C101" s="77" t="str">
        <f>VLOOKUP(B101,$A$19:$H$22,3,0)</f>
        <v>Strnadová Zuzana (TJ Sokol Chlístovice)</v>
      </c>
      <c r="D101" s="78"/>
      <c r="E101" s="17" t="s">
        <v>279</v>
      </c>
      <c r="F101" s="18" t="str">
        <f>M111</f>
        <v>3:0</v>
      </c>
      <c r="G101" s="18" t="str">
        <f>CONCATENATE(RIGHT(E103,1),MID(E103,2,1),LEFT(E103,1))</f>
        <v>0:3</v>
      </c>
      <c r="H101" s="18" t="str">
        <f>M107</f>
        <v>3:1</v>
      </c>
      <c r="I101" s="19" t="str">
        <f>CONCATENATE(LEFT(F101,1)+LEFT(G101,1)+LEFT(H101,1),":",RIGHT(F101,1)+RIGHT(G101,1)+RIGHT(H101,1))</f>
        <v>6:4</v>
      </c>
      <c r="J101" s="18">
        <f>IF(ISERROR(I101),"",IF(LEFT(F101,1)="3",2,1)+IF(LEFT(G101,1)="3",2,1)+IF(LEFT(H101,1)="3",2,1))</f>
        <v>5</v>
      </c>
      <c r="K101" s="22">
        <v>2</v>
      </c>
    </row>
    <row r="102" spans="1:11" ht="15">
      <c r="A102" s="28" t="str">
        <f>CONCATENATE($A$100,"_",K102)</f>
        <v>7_3</v>
      </c>
      <c r="B102" s="20" t="s">
        <v>309</v>
      </c>
      <c r="C102" s="79" t="str">
        <f>VLOOKUP(B102,$A$19:$H$22,3,0)</f>
        <v>Fantysová Eliška (SKST Vlašim)</v>
      </c>
      <c r="D102" s="80"/>
      <c r="E102" s="11" t="str">
        <f>CONCATENATE(RIGHT(F101,1),MID(F101,2,1),LEFT(F101,1))</f>
        <v>0:3</v>
      </c>
      <c r="F102" s="3" t="s">
        <v>279</v>
      </c>
      <c r="G102" s="4" t="str">
        <f>M108</f>
        <v>0:3</v>
      </c>
      <c r="H102" s="4" t="str">
        <f>M113</f>
        <v>3:0</v>
      </c>
      <c r="I102" s="5" t="str">
        <f>CONCATENATE(LEFT(E102,1)+LEFT(G102,1)+LEFT(H102,1),":",RIGHT(E102,1)+RIGHT(G102,1)+RIGHT(H102,1))</f>
        <v>3:6</v>
      </c>
      <c r="J102" s="4">
        <f>IF(ISERROR(I102),"",IF(LEFT(E102,1)="3",2,1)+IF(LEFT(G102,1)="3",2,1)+IF(LEFT(H102,1)="3",2,1))</f>
        <v>4</v>
      </c>
      <c r="K102" s="23">
        <v>3</v>
      </c>
    </row>
    <row r="103" spans="1:11" ht="15">
      <c r="A103" s="28" t="str">
        <f>CONCATENATE($A$100,"_",K103)</f>
        <v>7_1</v>
      </c>
      <c r="B103" s="20" t="s">
        <v>317</v>
      </c>
      <c r="C103" s="79" t="str">
        <f>VLOOKUP(B103,$A$35:$H$38,3,0)</f>
        <v>Stejskal Filip (TJ Lokomotiva Nymburk)</v>
      </c>
      <c r="D103" s="80"/>
      <c r="E103" s="11" t="str">
        <f>M114</f>
        <v>3:0</v>
      </c>
      <c r="F103" s="4" t="str">
        <f>CONCATENATE(RIGHT(G102,1),MID(G102,2,1),LEFT(G102,1))</f>
        <v>3:0</v>
      </c>
      <c r="G103" s="3" t="s">
        <v>279</v>
      </c>
      <c r="H103" s="4" t="str">
        <f>CONCATENATE(RIGHT(G104,1),MID(G104,2,1),LEFT(G104,1))</f>
        <v>3:0</v>
      </c>
      <c r="I103" s="5" t="str">
        <f>CONCATENATE(LEFT(E103,1)+LEFT(F103,1)+LEFT(H103,1),":",RIGHT(E103,1)+RIGHT(F103,1)+RIGHT(H103,1))</f>
        <v>9:0</v>
      </c>
      <c r="J103" s="4">
        <f>IF(ISERROR(I103),"",IF(LEFT(E103,1)="3",2,1)+IF(LEFT(F103,1)="3",2,1)+IF(LEFT(H103,1)="3",2,1))</f>
        <v>6</v>
      </c>
      <c r="K103" s="23">
        <v>1</v>
      </c>
    </row>
    <row r="104" spans="1:11" ht="15.75" thickBot="1">
      <c r="A104" s="28" t="str">
        <f>CONCATENATE($A$100,"_",K104)</f>
        <v>7_4</v>
      </c>
      <c r="B104" s="21" t="s">
        <v>318</v>
      </c>
      <c r="C104" s="72" t="str">
        <f>VLOOKUP(B104,$A$35:$H$38,3,0)</f>
        <v>Herda Adam (TJ Sokol Buštěhrad)</v>
      </c>
      <c r="D104" s="73"/>
      <c r="E104" s="12" t="str">
        <f>CONCATENATE(RIGHT(H101,1),MID(H101,2,1),LEFT(H101,1))</f>
        <v>1:3</v>
      </c>
      <c r="F104" s="6" t="str">
        <f>CONCATENATE(RIGHT(H102,1),MID(H102,2,1),LEFT(H102,1))</f>
        <v>0:3</v>
      </c>
      <c r="G104" s="6" t="str">
        <f>M110</f>
        <v>0:3</v>
      </c>
      <c r="H104" s="7" t="s">
        <v>279</v>
      </c>
      <c r="I104" s="8" t="str">
        <f>CONCATENATE(LEFT(E104,1)+LEFT(F104,1)+LEFT(G104,1),":",RIGHT(E104,1)+RIGHT(F104,1)+RIGHT(G104,1))</f>
        <v>1:9</v>
      </c>
      <c r="J104" s="6">
        <f>IF(ISERROR(I104),"",IF(LEFT(E104,1)="3",2,1)+IF(LEFT(F104,1)="3",2,1)+IF(LEFT(G104,1)="3",2,1))</f>
        <v>3</v>
      </c>
      <c r="K104" s="24">
        <v>4</v>
      </c>
    </row>
    <row r="105" ht="15.75" customHeight="1"/>
    <row r="106" spans="2:13" ht="15">
      <c r="B106" s="70" t="s">
        <v>283</v>
      </c>
      <c r="C106" s="70"/>
      <c r="D106" s="70"/>
      <c r="E106" s="70"/>
      <c r="F106" s="70"/>
      <c r="G106" s="70"/>
      <c r="H106" s="9" t="s">
        <v>284</v>
      </c>
      <c r="I106" s="9" t="s">
        <v>285</v>
      </c>
      <c r="J106" s="9" t="s">
        <v>286</v>
      </c>
      <c r="K106" s="9" t="s">
        <v>287</v>
      </c>
      <c r="L106" s="9" t="s">
        <v>288</v>
      </c>
      <c r="M106" s="9" t="s">
        <v>289</v>
      </c>
    </row>
    <row r="107" spans="2:13" ht="15">
      <c r="B107" s="69" t="str">
        <f>C101</f>
        <v>Strnadová Zuzana (TJ Sokol Chlístovice)</v>
      </c>
      <c r="C107" s="69"/>
      <c r="D107" s="10" t="s">
        <v>290</v>
      </c>
      <c r="E107" s="69" t="str">
        <f>C104</f>
        <v>Herda Adam (TJ Sokol Buštěhrad)</v>
      </c>
      <c r="F107" s="69"/>
      <c r="G107" s="69"/>
      <c r="H107" s="25">
        <v>4</v>
      </c>
      <c r="I107" s="25">
        <v>7</v>
      </c>
      <c r="J107" s="25">
        <v>-9</v>
      </c>
      <c r="K107" s="25">
        <v>11</v>
      </c>
      <c r="L107" s="25"/>
      <c r="M107" s="10" t="str">
        <f>IF(H107="","",IF(AND(K107="",J107&lt;0),"0:3",IF(AND(K107="",J107&gt;=0),"3:0",IF(AND(L107="",K107&lt;0),"1:3",IF(AND(L107="",K107&gt;=0),"3:1",IF(L107&lt;0,"2:3","3:2"))))))</f>
        <v>3:1</v>
      </c>
    </row>
    <row r="108" spans="2:13" ht="15">
      <c r="B108" s="69" t="str">
        <f>C102</f>
        <v>Fantysová Eliška (SKST Vlašim)</v>
      </c>
      <c r="C108" s="69" t="e">
        <f>#REF!</f>
        <v>#REF!</v>
      </c>
      <c r="D108" s="10" t="s">
        <v>290</v>
      </c>
      <c r="E108" s="69" t="str">
        <f>C103</f>
        <v>Stejskal Filip (TJ Lokomotiva Nymburk)</v>
      </c>
      <c r="F108" s="69" t="str">
        <f>C103</f>
        <v>Stejskal Filip (TJ Lokomotiva Nymburk)</v>
      </c>
      <c r="G108" s="69"/>
      <c r="H108" s="25">
        <v>-6</v>
      </c>
      <c r="I108" s="25">
        <v>-7</v>
      </c>
      <c r="J108" s="25">
        <v>-11</v>
      </c>
      <c r="K108" s="25"/>
      <c r="L108" s="25"/>
      <c r="M108" s="10" t="str">
        <f>IF(H108="","",IF(AND(K108="",J108&lt;0),"0:3",IF(AND(K108="",J108&gt;=0),"3:0",IF(AND(L108="",K108&lt;0),"1:3",IF(AND(L108="",K108&gt;=0),"3:1",IF(L108&lt;0,"2:3","3:2"))))))</f>
        <v>0:3</v>
      </c>
    </row>
    <row r="109" spans="2:13" ht="15">
      <c r="B109" s="70" t="s">
        <v>291</v>
      </c>
      <c r="C109" s="70"/>
      <c r="D109" s="70"/>
      <c r="E109" s="70"/>
      <c r="F109" s="70"/>
      <c r="G109" s="70"/>
      <c r="H109" s="9" t="s">
        <v>284</v>
      </c>
      <c r="I109" s="9" t="s">
        <v>285</v>
      </c>
      <c r="J109" s="9" t="s">
        <v>286</v>
      </c>
      <c r="K109" s="9" t="s">
        <v>287</v>
      </c>
      <c r="L109" s="9" t="s">
        <v>288</v>
      </c>
      <c r="M109" s="9" t="s">
        <v>289</v>
      </c>
    </row>
    <row r="110" spans="2:13" ht="15">
      <c r="B110" s="69" t="str">
        <f>C104</f>
        <v>Herda Adam (TJ Sokol Buštěhrad)</v>
      </c>
      <c r="C110" s="69" t="str">
        <f>C104</f>
        <v>Herda Adam (TJ Sokol Buštěhrad)</v>
      </c>
      <c r="D110" s="10" t="s">
        <v>290</v>
      </c>
      <c r="E110" s="69" t="str">
        <f>C103</f>
        <v>Stejskal Filip (TJ Lokomotiva Nymburk)</v>
      </c>
      <c r="F110" s="69" t="str">
        <f>C103</f>
        <v>Stejskal Filip (TJ Lokomotiva Nymburk)</v>
      </c>
      <c r="G110" s="69"/>
      <c r="H110" s="25">
        <v>-9</v>
      </c>
      <c r="I110" s="25">
        <v>-6</v>
      </c>
      <c r="J110" s="25">
        <v>-7</v>
      </c>
      <c r="K110" s="25"/>
      <c r="L110" s="25"/>
      <c r="M110" s="10" t="str">
        <f>IF(H110="","",IF(AND(K110="",J110&lt;0),"0:3",IF(AND(K110="",J110&gt;=0),"3:0",IF(AND(L110="",K110&lt;0),"1:3",IF(AND(L110="",K110&gt;=0),"3:1",IF(L110&lt;0,"2:3","3:2"))))))</f>
        <v>0:3</v>
      </c>
    </row>
    <row r="111" spans="2:13" ht="15">
      <c r="B111" s="69" t="str">
        <f>C101</f>
        <v>Strnadová Zuzana (TJ Sokol Chlístovice)</v>
      </c>
      <c r="C111" s="69" t="str">
        <f>C102</f>
        <v>Fantysová Eliška (SKST Vlašim)</v>
      </c>
      <c r="D111" s="10" t="s">
        <v>290</v>
      </c>
      <c r="E111" s="69" t="str">
        <f>C102</f>
        <v>Fantysová Eliška (SKST Vlašim)</v>
      </c>
      <c r="F111" s="69" t="str">
        <f>C102</f>
        <v>Fantysová Eliška (SKST Vlašim)</v>
      </c>
      <c r="G111" s="69"/>
      <c r="H111" s="25">
        <v>6</v>
      </c>
      <c r="I111" s="25">
        <v>10</v>
      </c>
      <c r="J111" s="25">
        <v>5</v>
      </c>
      <c r="K111" s="25"/>
      <c r="L111" s="25"/>
      <c r="M111" s="10" t="str">
        <f>IF(H111="","",IF(AND(K111="",J111&lt;0),"0:3",IF(AND(K111="",J111&gt;=0),"3:0",IF(AND(L111="",K111&lt;0),"1:3",IF(AND(L111="",K111&gt;=0),"3:1",IF(L111&lt;0,"2:3","3:2"))))))</f>
        <v>3:0</v>
      </c>
    </row>
    <row r="112" spans="2:13" ht="15">
      <c r="B112" s="70" t="s">
        <v>292</v>
      </c>
      <c r="C112" s="70"/>
      <c r="D112" s="70"/>
      <c r="E112" s="70"/>
      <c r="F112" s="70"/>
      <c r="G112" s="70"/>
      <c r="H112" s="9" t="s">
        <v>284</v>
      </c>
      <c r="I112" s="9" t="s">
        <v>285</v>
      </c>
      <c r="J112" s="9" t="s">
        <v>286</v>
      </c>
      <c r="K112" s="9" t="s">
        <v>287</v>
      </c>
      <c r="L112" s="9" t="s">
        <v>288</v>
      </c>
      <c r="M112" s="9" t="s">
        <v>289</v>
      </c>
    </row>
    <row r="113" spans="2:13" ht="15">
      <c r="B113" s="69" t="str">
        <f>C102</f>
        <v>Fantysová Eliška (SKST Vlašim)</v>
      </c>
      <c r="C113" s="69" t="e">
        <f>#REF!</f>
        <v>#REF!</v>
      </c>
      <c r="D113" s="10" t="s">
        <v>290</v>
      </c>
      <c r="E113" s="69" t="str">
        <f>C104</f>
        <v>Herda Adam (TJ Sokol Buštěhrad)</v>
      </c>
      <c r="F113" s="69" t="str">
        <f>C104</f>
        <v>Herda Adam (TJ Sokol Buštěhrad)</v>
      </c>
      <c r="G113" s="69"/>
      <c r="H113" s="25">
        <v>6</v>
      </c>
      <c r="I113" s="25">
        <v>6</v>
      </c>
      <c r="J113" s="25">
        <v>9</v>
      </c>
      <c r="K113" s="25"/>
      <c r="L113" s="25"/>
      <c r="M113" s="10" t="str">
        <f>IF(H113="","",IF(AND(K113="",J113&lt;0),"0:3",IF(AND(K113="",J113&gt;=0),"3:0",IF(AND(L113="",K113&lt;0),"1:3",IF(AND(L113="",K113&gt;=0),"3:1",IF(L113&lt;0,"2:3","3:2"))))))</f>
        <v>3:0</v>
      </c>
    </row>
    <row r="114" spans="2:13" ht="15">
      <c r="B114" s="69" t="str">
        <f>C103</f>
        <v>Stejskal Filip (TJ Lokomotiva Nymburk)</v>
      </c>
      <c r="C114" s="69" t="e">
        <f>#REF!</f>
        <v>#REF!</v>
      </c>
      <c r="D114" s="10" t="s">
        <v>290</v>
      </c>
      <c r="E114" s="69" t="str">
        <f>C101</f>
        <v>Strnadová Zuzana (TJ Sokol Chlístovice)</v>
      </c>
      <c r="F114" s="69" t="str">
        <f>C101</f>
        <v>Strnadová Zuzana (TJ Sokol Chlístovice)</v>
      </c>
      <c r="G114" s="69"/>
      <c r="H114" s="25">
        <v>4</v>
      </c>
      <c r="I114" s="25">
        <v>6</v>
      </c>
      <c r="J114" s="25">
        <v>1</v>
      </c>
      <c r="K114" s="25"/>
      <c r="L114" s="25"/>
      <c r="M114" s="10" t="str">
        <f>IF(H114="","",IF(AND(K114="",J114&lt;0),"0:3",IF(AND(K114="",J114&gt;=0),"3:0",IF(AND(L114="",K114&lt;0),"1:3",IF(AND(L114="",K114&gt;=0),"3:1",IF(L114&lt;0,"2:3","3:2"))))))</f>
        <v>3:0</v>
      </c>
    </row>
    <row r="115" ht="15.75" thickBot="1"/>
    <row r="116" spans="1:11" ht="42" customHeight="1" thickBot="1">
      <c r="A116" s="28">
        <v>8</v>
      </c>
      <c r="B116" s="74" t="s">
        <v>581</v>
      </c>
      <c r="C116" s="75"/>
      <c r="D116" s="76"/>
      <c r="E116" s="13" t="str">
        <f>C117</f>
        <v>Strejčovská Tereza (TJ Sokol Chlístovice)</v>
      </c>
      <c r="F116" s="14" t="str">
        <f>C118</f>
        <v>Mrázová Aneta (TJ Jizera Káraný)</v>
      </c>
      <c r="G116" s="14" t="str">
        <f>C119</f>
        <v>Čekal Jan (SKC Zruč nad Sázavou)</v>
      </c>
      <c r="H116" s="14" t="str">
        <f>C120</f>
        <v>Hucek Richard (TJ Sokol Králův Dvůr)</v>
      </c>
      <c r="I116" s="13" t="s">
        <v>280</v>
      </c>
      <c r="J116" s="14" t="s">
        <v>281</v>
      </c>
      <c r="K116" s="15" t="s">
        <v>282</v>
      </c>
    </row>
    <row r="117" spans="1:11" ht="15">
      <c r="A117" s="28" t="str">
        <f>CONCATENATE($A$116,"_",K117)</f>
        <v>8_3</v>
      </c>
      <c r="B117" s="16" t="s">
        <v>319</v>
      </c>
      <c r="C117" s="77" t="str">
        <f>VLOOKUP(B117,$A$2:$H$5,3,0)</f>
        <v>Strejčovská Tereza (TJ Sokol Chlístovice)</v>
      </c>
      <c r="D117" s="78"/>
      <c r="E117" s="17" t="s">
        <v>279</v>
      </c>
      <c r="F117" s="18" t="str">
        <f>M127</f>
        <v>3:2</v>
      </c>
      <c r="G117" s="18" t="str">
        <f>CONCATENATE(RIGHT(E119,1),MID(E119,2,1),LEFT(E119,1))</f>
        <v>0:3</v>
      </c>
      <c r="H117" s="18" t="str">
        <f>M123</f>
        <v>1:3</v>
      </c>
      <c r="I117" s="19" t="str">
        <f>CONCATENATE(LEFT(F117,1)+LEFT(G117,1)+LEFT(H117,1),":",RIGHT(F117,1)+RIGHT(G117,1)+RIGHT(H117,1))</f>
        <v>4:8</v>
      </c>
      <c r="J117" s="18">
        <f>IF(ISERROR(I117),"",IF(LEFT(F117,1)="3",2,1)+IF(LEFT(G117,1)="3",2,1)+IF(LEFT(H117,1)="3",2,1))</f>
        <v>4</v>
      </c>
      <c r="K117" s="22">
        <v>3</v>
      </c>
    </row>
    <row r="118" spans="1:11" ht="15">
      <c r="A118" s="28" t="str">
        <f>CONCATENATE($A$116,"_",K118)</f>
        <v>8_4</v>
      </c>
      <c r="B118" s="20" t="s">
        <v>308</v>
      </c>
      <c r="C118" s="79" t="str">
        <f>VLOOKUP(B118,$A$2:$H$5,3,0)</f>
        <v>Mrázová Aneta (TJ Jizera Káraný)</v>
      </c>
      <c r="D118" s="80"/>
      <c r="E118" s="11" t="str">
        <f>CONCATENATE(RIGHT(F117,1),MID(F117,2,1),LEFT(F117,1))</f>
        <v>2:3</v>
      </c>
      <c r="F118" s="3" t="s">
        <v>279</v>
      </c>
      <c r="G118" s="4" t="str">
        <f>M124</f>
        <v>0:3</v>
      </c>
      <c r="H118" s="4" t="str">
        <f>M129</f>
        <v>0:3</v>
      </c>
      <c r="I118" s="5" t="str">
        <f>CONCATENATE(LEFT(E118,1)+LEFT(G118,1)+LEFT(H118,1),":",RIGHT(E118,1)+RIGHT(G118,1)+RIGHT(H118,1))</f>
        <v>2:9</v>
      </c>
      <c r="J118" s="4">
        <f>IF(ISERROR(I118),"",IF(LEFT(E118,1)="3",2,1)+IF(LEFT(G118,1)="3",2,1)+IF(LEFT(H118,1)="3",2,1))</f>
        <v>3</v>
      </c>
      <c r="K118" s="23">
        <v>4</v>
      </c>
    </row>
    <row r="119" spans="1:11" ht="15">
      <c r="A119" s="28" t="str">
        <f>CONCATENATE($A$116,"_",K119)</f>
        <v>8_1</v>
      </c>
      <c r="B119" s="20" t="s">
        <v>320</v>
      </c>
      <c r="C119" s="79" t="str">
        <f>VLOOKUP(B119,$A$52:$H$55,3,0)</f>
        <v>Čekal Jan (SKC Zruč nad Sázavou)</v>
      </c>
      <c r="D119" s="80"/>
      <c r="E119" s="11" t="str">
        <f>M130</f>
        <v>3:0</v>
      </c>
      <c r="F119" s="4" t="str">
        <f>CONCATENATE(RIGHT(G118,1),MID(G118,2,1),LEFT(G118,1))</f>
        <v>3:0</v>
      </c>
      <c r="G119" s="3" t="s">
        <v>279</v>
      </c>
      <c r="H119" s="4" t="str">
        <f>CONCATENATE(RIGHT(G120,1),MID(G120,2,1),LEFT(G120,1))</f>
        <v>3:0</v>
      </c>
      <c r="I119" s="5" t="str">
        <f>CONCATENATE(LEFT(E119,1)+LEFT(F119,1)+LEFT(H119,1),":",RIGHT(E119,1)+RIGHT(F119,1)+RIGHT(H119,1))</f>
        <v>9:0</v>
      </c>
      <c r="J119" s="4">
        <f>IF(ISERROR(I119),"",IF(LEFT(E119,1)="3",2,1)+IF(LEFT(F119,1)="3",2,1)+IF(LEFT(H119,1)="3",2,1))</f>
        <v>6</v>
      </c>
      <c r="K119" s="23">
        <v>1</v>
      </c>
    </row>
    <row r="120" spans="1:11" ht="15.75" thickBot="1">
      <c r="A120" s="28" t="str">
        <f>CONCATENATE($A$116,"_",K120)</f>
        <v>8_2</v>
      </c>
      <c r="B120" s="21" t="s">
        <v>321</v>
      </c>
      <c r="C120" s="72" t="str">
        <f>VLOOKUP(B120,$A$52:$H$55,3,0)</f>
        <v>Hucek Richard (TJ Sokol Králův Dvůr)</v>
      </c>
      <c r="D120" s="73"/>
      <c r="E120" s="12" t="str">
        <f>CONCATENATE(RIGHT(H117,1),MID(H117,2,1),LEFT(H117,1))</f>
        <v>3:1</v>
      </c>
      <c r="F120" s="6" t="str">
        <f>CONCATENATE(RIGHT(H118,1),MID(H118,2,1),LEFT(H118,1))</f>
        <v>3:0</v>
      </c>
      <c r="G120" s="6" t="str">
        <f>M126</f>
        <v>0:3</v>
      </c>
      <c r="H120" s="7" t="s">
        <v>279</v>
      </c>
      <c r="I120" s="8" t="str">
        <f>CONCATENATE(LEFT(E120,1)+LEFT(F120,1)+LEFT(G120,1),":",RIGHT(E120,1)+RIGHT(F120,1)+RIGHT(G120,1))</f>
        <v>6:4</v>
      </c>
      <c r="J120" s="6">
        <f>IF(ISERROR(I120),"",IF(LEFT(E120,1)="3",2,1)+IF(LEFT(F120,1)="3",2,1)+IF(LEFT(G120,1)="3",2,1))</f>
        <v>5</v>
      </c>
      <c r="K120" s="24">
        <v>2</v>
      </c>
    </row>
    <row r="121" ht="15.75" customHeight="1"/>
    <row r="122" spans="2:13" ht="15">
      <c r="B122" s="70" t="s">
        <v>283</v>
      </c>
      <c r="C122" s="70"/>
      <c r="D122" s="70"/>
      <c r="E122" s="70"/>
      <c r="F122" s="70"/>
      <c r="G122" s="70"/>
      <c r="H122" s="9" t="s">
        <v>284</v>
      </c>
      <c r="I122" s="9" t="s">
        <v>285</v>
      </c>
      <c r="J122" s="9" t="s">
        <v>286</v>
      </c>
      <c r="K122" s="9" t="s">
        <v>287</v>
      </c>
      <c r="L122" s="9" t="s">
        <v>288</v>
      </c>
      <c r="M122" s="9" t="s">
        <v>289</v>
      </c>
    </row>
    <row r="123" spans="2:13" ht="15">
      <c r="B123" s="69" t="str">
        <f>C117</f>
        <v>Strejčovská Tereza (TJ Sokol Chlístovice)</v>
      </c>
      <c r="C123" s="69"/>
      <c r="D123" s="10" t="s">
        <v>290</v>
      </c>
      <c r="E123" s="69" t="str">
        <f>C120</f>
        <v>Hucek Richard (TJ Sokol Králův Dvůr)</v>
      </c>
      <c r="F123" s="69"/>
      <c r="G123" s="69"/>
      <c r="H123" s="25">
        <v>7</v>
      </c>
      <c r="I123" s="25">
        <v>-12</v>
      </c>
      <c r="J123" s="25">
        <v>-3</v>
      </c>
      <c r="K123" s="25">
        <v>-12</v>
      </c>
      <c r="L123" s="25"/>
      <c r="M123" s="10" t="str">
        <f>IF(H123="","",IF(AND(K123="",J123&lt;0),"0:3",IF(AND(K123="",J123&gt;=0),"3:0",IF(AND(L123="",K123&lt;0),"1:3",IF(AND(L123="",K123&gt;=0),"3:1",IF(L123&lt;0,"2:3","3:2"))))))</f>
        <v>1:3</v>
      </c>
    </row>
    <row r="124" spans="2:13" ht="15">
      <c r="B124" s="69" t="str">
        <f>C118</f>
        <v>Mrázová Aneta (TJ Jizera Káraný)</v>
      </c>
      <c r="C124" s="69" t="e">
        <f>#REF!</f>
        <v>#REF!</v>
      </c>
      <c r="D124" s="10" t="s">
        <v>290</v>
      </c>
      <c r="E124" s="69" t="str">
        <f>C119</f>
        <v>Čekal Jan (SKC Zruč nad Sázavou)</v>
      </c>
      <c r="F124" s="69" t="str">
        <f>C119</f>
        <v>Čekal Jan (SKC Zruč nad Sázavou)</v>
      </c>
      <c r="G124" s="69"/>
      <c r="H124" s="25">
        <v>-7</v>
      </c>
      <c r="I124" s="25">
        <v>-8</v>
      </c>
      <c r="J124" s="25">
        <v>-4</v>
      </c>
      <c r="K124" s="25"/>
      <c r="L124" s="25"/>
      <c r="M124" s="10" t="str">
        <f>IF(H124="","",IF(AND(K124="",J124&lt;0),"0:3",IF(AND(K124="",J124&gt;=0),"3:0",IF(AND(L124="",K124&lt;0),"1:3",IF(AND(L124="",K124&gt;=0),"3:1",IF(L124&lt;0,"2:3","3:2"))))))</f>
        <v>0:3</v>
      </c>
    </row>
    <row r="125" spans="2:13" ht="15">
      <c r="B125" s="70" t="s">
        <v>291</v>
      </c>
      <c r="C125" s="70"/>
      <c r="D125" s="70"/>
      <c r="E125" s="70"/>
      <c r="F125" s="70"/>
      <c r="G125" s="70"/>
      <c r="H125" s="9" t="s">
        <v>284</v>
      </c>
      <c r="I125" s="9" t="s">
        <v>285</v>
      </c>
      <c r="J125" s="9" t="s">
        <v>286</v>
      </c>
      <c r="K125" s="9" t="s">
        <v>287</v>
      </c>
      <c r="L125" s="9" t="s">
        <v>288</v>
      </c>
      <c r="M125" s="9" t="s">
        <v>289</v>
      </c>
    </row>
    <row r="126" spans="2:13" ht="15">
      <c r="B126" s="69" t="str">
        <f>C120</f>
        <v>Hucek Richard (TJ Sokol Králův Dvůr)</v>
      </c>
      <c r="C126" s="69" t="str">
        <f>C120</f>
        <v>Hucek Richard (TJ Sokol Králův Dvůr)</v>
      </c>
      <c r="D126" s="10" t="s">
        <v>290</v>
      </c>
      <c r="E126" s="69" t="str">
        <f>C119</f>
        <v>Čekal Jan (SKC Zruč nad Sázavou)</v>
      </c>
      <c r="F126" s="69" t="str">
        <f>C119</f>
        <v>Čekal Jan (SKC Zruč nad Sázavou)</v>
      </c>
      <c r="G126" s="69"/>
      <c r="H126" s="25">
        <v>-3</v>
      </c>
      <c r="I126" s="25">
        <v>-2</v>
      </c>
      <c r="J126" s="25">
        <v>-7</v>
      </c>
      <c r="K126" s="25"/>
      <c r="L126" s="25"/>
      <c r="M126" s="10" t="str">
        <f>IF(H126="","",IF(AND(K126="",J126&lt;0),"0:3",IF(AND(K126="",J126&gt;=0),"3:0",IF(AND(L126="",K126&lt;0),"1:3",IF(AND(L126="",K126&gt;=0),"3:1",IF(L126&lt;0,"2:3","3:2"))))))</f>
        <v>0:3</v>
      </c>
    </row>
    <row r="127" spans="2:13" ht="15">
      <c r="B127" s="69" t="str">
        <f>C117</f>
        <v>Strejčovská Tereza (TJ Sokol Chlístovice)</v>
      </c>
      <c r="C127" s="69" t="str">
        <f>C118</f>
        <v>Mrázová Aneta (TJ Jizera Káraný)</v>
      </c>
      <c r="D127" s="10" t="s">
        <v>290</v>
      </c>
      <c r="E127" s="69" t="str">
        <f>C118</f>
        <v>Mrázová Aneta (TJ Jizera Káraný)</v>
      </c>
      <c r="F127" s="69" t="str">
        <f>C118</f>
        <v>Mrázová Aneta (TJ Jizera Káraný)</v>
      </c>
      <c r="G127" s="69"/>
      <c r="H127" s="25">
        <v>6</v>
      </c>
      <c r="I127" s="25">
        <v>-8</v>
      </c>
      <c r="J127" s="25">
        <v>-6</v>
      </c>
      <c r="K127" s="25">
        <v>8</v>
      </c>
      <c r="L127" s="25">
        <v>8</v>
      </c>
      <c r="M127" s="10" t="str">
        <f>IF(H127="","",IF(AND(K127="",J127&lt;0),"0:3",IF(AND(K127="",J127&gt;=0),"3:0",IF(AND(L127="",K127&lt;0),"1:3",IF(AND(L127="",K127&gt;=0),"3:1",IF(L127&lt;0,"2:3","3:2"))))))</f>
        <v>3:2</v>
      </c>
    </row>
    <row r="128" spans="2:13" ht="15">
      <c r="B128" s="70" t="s">
        <v>292</v>
      </c>
      <c r="C128" s="70"/>
      <c r="D128" s="70"/>
      <c r="E128" s="70"/>
      <c r="F128" s="70"/>
      <c r="G128" s="70"/>
      <c r="H128" s="9" t="s">
        <v>284</v>
      </c>
      <c r="I128" s="9" t="s">
        <v>285</v>
      </c>
      <c r="J128" s="9" t="s">
        <v>286</v>
      </c>
      <c r="K128" s="9" t="s">
        <v>287</v>
      </c>
      <c r="L128" s="9" t="s">
        <v>288</v>
      </c>
      <c r="M128" s="9" t="s">
        <v>289</v>
      </c>
    </row>
    <row r="129" spans="2:13" ht="15">
      <c r="B129" s="69" t="str">
        <f>C118</f>
        <v>Mrázová Aneta (TJ Jizera Káraný)</v>
      </c>
      <c r="C129" s="69" t="e">
        <f>#REF!</f>
        <v>#REF!</v>
      </c>
      <c r="D129" s="10" t="s">
        <v>290</v>
      </c>
      <c r="E129" s="69" t="str">
        <f>C120</f>
        <v>Hucek Richard (TJ Sokol Králův Dvůr)</v>
      </c>
      <c r="F129" s="69" t="str">
        <f>C120</f>
        <v>Hucek Richard (TJ Sokol Králův Dvůr)</v>
      </c>
      <c r="G129" s="69"/>
      <c r="H129" s="25">
        <v>5</v>
      </c>
      <c r="I129" s="25">
        <v>4</v>
      </c>
      <c r="J129" s="25">
        <v>-8</v>
      </c>
      <c r="K129" s="25"/>
      <c r="L129" s="25"/>
      <c r="M129" s="10" t="str">
        <f>IF(H129="","",IF(AND(K129="",J129&lt;0),"0:3",IF(AND(K129="",J129&gt;=0),"3:0",IF(AND(L129="",K129&lt;0),"1:3",IF(AND(L129="",K129&gt;=0),"3:1",IF(L129&lt;0,"2:3","3:2"))))))</f>
        <v>0:3</v>
      </c>
    </row>
    <row r="130" spans="2:13" ht="15">
      <c r="B130" s="69" t="str">
        <f>C119</f>
        <v>Čekal Jan (SKC Zruč nad Sázavou)</v>
      </c>
      <c r="C130" s="69" t="e">
        <f>#REF!</f>
        <v>#REF!</v>
      </c>
      <c r="D130" s="10" t="s">
        <v>290</v>
      </c>
      <c r="E130" s="69" t="str">
        <f>C117</f>
        <v>Strejčovská Tereza (TJ Sokol Chlístovice)</v>
      </c>
      <c r="F130" s="69" t="str">
        <f>C117</f>
        <v>Strejčovská Tereza (TJ Sokol Chlístovice)</v>
      </c>
      <c r="G130" s="69"/>
      <c r="H130" s="25">
        <v>4</v>
      </c>
      <c r="I130" s="25">
        <v>4</v>
      </c>
      <c r="J130" s="25">
        <v>4</v>
      </c>
      <c r="K130" s="25"/>
      <c r="L130" s="25"/>
      <c r="M130" s="10" t="str">
        <f>IF(H130="","",IF(AND(K130="",J130&lt;0),"0:3",IF(AND(K130="",J130&gt;=0),"3:0",IF(AND(L130="",K130&lt;0),"1:3",IF(AND(L130="",K130&gt;=0),"3:1",IF(L130&lt;0,"2:3","3:2"))))))</f>
        <v>3:0</v>
      </c>
    </row>
    <row r="132" ht="15.75" thickBot="1"/>
    <row r="133" spans="1:5" ht="42" customHeight="1" thickBot="1">
      <c r="A133" s="28">
        <v>9</v>
      </c>
      <c r="B133" s="74" t="s">
        <v>582</v>
      </c>
      <c r="C133" s="75"/>
      <c r="D133" s="76"/>
      <c r="E133" s="15" t="s">
        <v>282</v>
      </c>
    </row>
    <row r="134" spans="1:5" ht="15">
      <c r="A134" s="28" t="str">
        <f>CONCATENATE($A$133,"_",K134)</f>
        <v>9_</v>
      </c>
      <c r="B134" s="16" t="s">
        <v>322</v>
      </c>
      <c r="C134" s="77" t="str">
        <f>VLOOKUP(B134,$A$68:$H$71,3,0)</f>
        <v>Oplt Pavel (TJ AŠ Mladá Boleslav)</v>
      </c>
      <c r="D134" s="78"/>
      <c r="E134" s="22">
        <v>1</v>
      </c>
    </row>
    <row r="135" spans="1:5" ht="15">
      <c r="A135" s="28" t="str">
        <f>CONCATENATE($A$133,"_",K135)</f>
        <v>9_</v>
      </c>
      <c r="B135" s="20" t="s">
        <v>323</v>
      </c>
      <c r="C135" s="79" t="str">
        <f>VLOOKUP(B135,$A$68:$H$71,3,0)</f>
        <v>Vosátka Patrik (SKST Vlašim)</v>
      </c>
      <c r="D135" s="80"/>
      <c r="E135" s="23">
        <v>2</v>
      </c>
    </row>
    <row r="136" spans="1:5" ht="15">
      <c r="A136" s="28" t="str">
        <f>CONCATENATE($A$133,"_",K136)</f>
        <v>9_</v>
      </c>
      <c r="B136" s="20" t="s">
        <v>324</v>
      </c>
      <c r="C136" s="79" t="str">
        <f>VLOOKUP(B136,$A$84:$H$87,3,0)</f>
        <v>Hucek Filip (TJ Sokol Králův Dvůr)</v>
      </c>
      <c r="D136" s="80"/>
      <c r="E136" s="23">
        <v>3</v>
      </c>
    </row>
    <row r="137" spans="1:5" ht="15.75" thickBot="1">
      <c r="A137" s="28" t="str">
        <f>CONCATENATE($A$133,"_",K137)</f>
        <v>9_</v>
      </c>
      <c r="B137" s="21" t="s">
        <v>325</v>
      </c>
      <c r="C137" s="72" t="str">
        <f>VLOOKUP(B137,$A$84:$H$87,3,0)</f>
        <v>Vaigl Martin (SKST Vlašim)</v>
      </c>
      <c r="D137" s="73"/>
      <c r="E137" s="24">
        <v>4</v>
      </c>
    </row>
    <row r="138" ht="15.75" customHeight="1"/>
    <row r="139" spans="2:13" ht="15">
      <c r="B139" s="70" t="s">
        <v>571</v>
      </c>
      <c r="C139" s="70"/>
      <c r="D139" s="70"/>
      <c r="E139" s="70"/>
      <c r="F139" s="70"/>
      <c r="G139" s="70"/>
      <c r="H139" s="9" t="s">
        <v>284</v>
      </c>
      <c r="I139" s="9" t="s">
        <v>285</v>
      </c>
      <c r="J139" s="9" t="s">
        <v>286</v>
      </c>
      <c r="K139" s="9" t="s">
        <v>287</v>
      </c>
      <c r="L139" s="9" t="s">
        <v>288</v>
      </c>
      <c r="M139" s="9" t="s">
        <v>289</v>
      </c>
    </row>
    <row r="140" spans="2:13" ht="15">
      <c r="B140" s="69" t="str">
        <f>C134</f>
        <v>Oplt Pavel (TJ AŠ Mladá Boleslav)</v>
      </c>
      <c r="C140" s="69"/>
      <c r="D140" s="10" t="s">
        <v>290</v>
      </c>
      <c r="E140" s="69" t="str">
        <f>C137</f>
        <v>Vaigl Martin (SKST Vlašim)</v>
      </c>
      <c r="F140" s="69"/>
      <c r="G140" s="69"/>
      <c r="H140" s="25">
        <v>9</v>
      </c>
      <c r="I140" s="25">
        <v>9</v>
      </c>
      <c r="J140" s="25">
        <v>9</v>
      </c>
      <c r="K140" s="25"/>
      <c r="L140" s="25"/>
      <c r="M140" s="10" t="str">
        <f>IF(H140="","",IF(AND(K140="",J140&lt;0),"0:3",IF(AND(K140="",J140&gt;=0),"3:0",IF(AND(L140="",K140&lt;0),"1:3",IF(AND(L140="",K140&gt;=0),"3:1",IF(L140&lt;0,"2:3","3:2"))))))</f>
        <v>3:0</v>
      </c>
    </row>
    <row r="141" spans="2:13" ht="15">
      <c r="B141" s="69" t="str">
        <f>C136</f>
        <v>Hucek Filip (TJ Sokol Králův Dvůr)</v>
      </c>
      <c r="C141" s="69" t="e">
        <f>#REF!</f>
        <v>#REF!</v>
      </c>
      <c r="D141" s="10" t="s">
        <v>290</v>
      </c>
      <c r="E141" s="69" t="str">
        <f>C135</f>
        <v>Vosátka Patrik (SKST Vlašim)</v>
      </c>
      <c r="F141" s="69" t="str">
        <f>C136</f>
        <v>Hucek Filip (TJ Sokol Králův Dvůr)</v>
      </c>
      <c r="G141" s="69"/>
      <c r="H141" s="25">
        <v>9</v>
      </c>
      <c r="I141" s="25">
        <v>-9</v>
      </c>
      <c r="J141" s="25">
        <v>-9</v>
      </c>
      <c r="K141" s="25">
        <v>-9</v>
      </c>
      <c r="L141" s="25"/>
      <c r="M141" s="10" t="str">
        <f>IF(H141="","",IF(AND(K141="",J141&lt;0),"0:3",IF(AND(K141="",J141&gt;=0),"3:0",IF(AND(L141="",K141&lt;0),"1:3",IF(AND(L141="",K141&gt;=0),"3:1",IF(L141&lt;0,"2:3","3:2"))))))</f>
        <v>1:3</v>
      </c>
    </row>
    <row r="142" spans="2:13" ht="15">
      <c r="B142" s="70" t="s">
        <v>572</v>
      </c>
      <c r="C142" s="70"/>
      <c r="D142" s="70"/>
      <c r="E142" s="70"/>
      <c r="F142" s="70"/>
      <c r="G142" s="70"/>
      <c r="H142" s="9" t="s">
        <v>284</v>
      </c>
      <c r="I142" s="9" t="s">
        <v>285</v>
      </c>
      <c r="J142" s="9" t="s">
        <v>286</v>
      </c>
      <c r="K142" s="9" t="s">
        <v>287</v>
      </c>
      <c r="L142" s="9" t="s">
        <v>288</v>
      </c>
      <c r="M142" s="9" t="s">
        <v>289</v>
      </c>
    </row>
    <row r="143" spans="2:13" ht="15">
      <c r="B143" s="69" t="str">
        <f>IF(M140="","",IF(LEFT(M140,1)="3",B140,E140))</f>
        <v>Oplt Pavel (TJ AŠ Mladá Boleslav)</v>
      </c>
      <c r="C143" s="69" t="str">
        <f>C137</f>
        <v>Vaigl Martin (SKST Vlašim)</v>
      </c>
      <c r="D143" s="10" t="s">
        <v>290</v>
      </c>
      <c r="E143" s="69" t="str">
        <f>IF(M141="","",IF(LEFT(M141,1)="3",B141,E141))</f>
        <v>Vosátka Patrik (SKST Vlašim)</v>
      </c>
      <c r="F143" s="69" t="str">
        <f>C136</f>
        <v>Hucek Filip (TJ Sokol Králův Dvůr)</v>
      </c>
      <c r="G143" s="69"/>
      <c r="H143" s="25">
        <v>9</v>
      </c>
      <c r="I143" s="25">
        <v>9</v>
      </c>
      <c r="J143" s="25">
        <v>9</v>
      </c>
      <c r="K143" s="25"/>
      <c r="L143" s="25"/>
      <c r="M143" s="10" t="str">
        <f>IF(H143="","",IF(AND(K143="",J143&lt;0),"0:3",IF(AND(K143="",J143&gt;=0),"3:0",IF(AND(L143="",K143&lt;0),"1:3",IF(AND(L143="",K143&gt;=0),"3:1",IF(L143&lt;0,"2:3","3:2"))))))</f>
        <v>3:0</v>
      </c>
    </row>
    <row r="144" spans="2:13" ht="15">
      <c r="B144" s="70" t="s">
        <v>573</v>
      </c>
      <c r="C144" s="70"/>
      <c r="D144" s="70"/>
      <c r="E144" s="70"/>
      <c r="F144" s="70"/>
      <c r="G144" s="70"/>
      <c r="H144" s="9" t="s">
        <v>284</v>
      </c>
      <c r="I144" s="9" t="s">
        <v>285</v>
      </c>
      <c r="J144" s="9" t="s">
        <v>286</v>
      </c>
      <c r="K144" s="9" t="s">
        <v>287</v>
      </c>
      <c r="L144" s="9" t="s">
        <v>288</v>
      </c>
      <c r="M144" s="9" t="s">
        <v>289</v>
      </c>
    </row>
    <row r="145" spans="2:13" ht="15">
      <c r="B145" s="69" t="str">
        <f>IF(M140="","",IF(LEFT(M140,1)&lt;&gt;"3",B140,E140))</f>
        <v>Vaigl Martin (SKST Vlašim)</v>
      </c>
      <c r="C145" s="69" t="e">
        <f>#REF!</f>
        <v>#REF!</v>
      </c>
      <c r="D145" s="10" t="s">
        <v>290</v>
      </c>
      <c r="E145" s="69" t="str">
        <f>IF(M141="","",IF(LEFT(M141,1)&lt;&gt;"3",B141,E141))</f>
        <v>Hucek Filip (TJ Sokol Králův Dvůr)</v>
      </c>
      <c r="F145" s="69" t="str">
        <f>C137</f>
        <v>Vaigl Martin (SKST Vlašim)</v>
      </c>
      <c r="G145" s="69"/>
      <c r="H145" s="25">
        <v>-9</v>
      </c>
      <c r="I145" s="25">
        <v>-9</v>
      </c>
      <c r="J145" s="25">
        <v>-9</v>
      </c>
      <c r="K145" s="25"/>
      <c r="L145" s="25"/>
      <c r="M145" s="10" t="str">
        <f>IF(H145="","",IF(AND(K145="",J145&lt;0),"0:3",IF(AND(K145="",J145&gt;=0),"3:0",IF(AND(L145="",K145&lt;0),"1:3",IF(AND(L145="",K145&gt;=0),"3:1",IF(L145&lt;0,"2:3","3:2"))))))</f>
        <v>0:3</v>
      </c>
    </row>
    <row r="146" ht="15.75" thickBot="1"/>
    <row r="147" spans="1:11" ht="42" customHeight="1" thickBot="1">
      <c r="A147" s="28">
        <v>10</v>
      </c>
      <c r="B147" s="74" t="s">
        <v>583</v>
      </c>
      <c r="C147" s="75"/>
      <c r="D147" s="76"/>
      <c r="E147" s="13" t="str">
        <f>C148</f>
        <v>Novák František (ST Euromaster Kolín)</v>
      </c>
      <c r="F147" s="14" t="str">
        <f>C149</f>
        <v>Hrouda Jakub (ST Euromaster Kolín)</v>
      </c>
      <c r="G147" s="14" t="str">
        <f>C150</f>
        <v>Jůzová Eliška (TJ Sokol Buštěhrad)</v>
      </c>
      <c r="H147" s="14" t="str">
        <f>C151</f>
        <v>Pilnerová Valentýna (ST Euromaster Kolín)</v>
      </c>
      <c r="I147" s="13" t="s">
        <v>280</v>
      </c>
      <c r="J147" s="14" t="s">
        <v>281</v>
      </c>
      <c r="K147" s="15" t="s">
        <v>282</v>
      </c>
    </row>
    <row r="148" spans="1:11" ht="15">
      <c r="A148" s="28" t="str">
        <f>CONCATENATE($A$147,"_",K148)</f>
        <v>10_1</v>
      </c>
      <c r="B148" s="16" t="s">
        <v>326</v>
      </c>
      <c r="C148" s="77" t="str">
        <f>VLOOKUP(B148,$A$68:$H$71,3,0)</f>
        <v>Novák František (ST Euromaster Kolín)</v>
      </c>
      <c r="D148" s="78"/>
      <c r="E148" s="17" t="s">
        <v>279</v>
      </c>
      <c r="F148" s="18" t="str">
        <f>M158</f>
        <v>3:1</v>
      </c>
      <c r="G148" s="18" t="str">
        <f>CONCATENATE(RIGHT(E150,1),MID(E150,2,1),LEFT(E150,1))</f>
        <v>3:0</v>
      </c>
      <c r="H148" s="18" t="str">
        <f>M154</f>
        <v>3:0</v>
      </c>
      <c r="I148" s="19" t="str">
        <f>CONCATENATE(LEFT(F148,1)+LEFT(G148,1)+LEFT(H148,1),":",RIGHT(F148,1)+RIGHT(G148,1)+RIGHT(H148,1))</f>
        <v>9:1</v>
      </c>
      <c r="J148" s="18">
        <f>IF(ISERROR(I148),"",IF(LEFT(F148,1)="3",2,1)+IF(LEFT(G148,1)="3",2,1)+IF(LEFT(H148,1)="3",2,1))</f>
        <v>6</v>
      </c>
      <c r="K148" s="22">
        <v>1</v>
      </c>
    </row>
    <row r="149" spans="1:11" ht="15">
      <c r="A149" s="28" t="str">
        <f>CONCATENATE($A$147,"_",K149)</f>
        <v>10_2</v>
      </c>
      <c r="B149" s="20" t="s">
        <v>327</v>
      </c>
      <c r="C149" s="79" t="str">
        <f>VLOOKUP(B149,$A$68:$H$71,3,0)</f>
        <v>Hrouda Jakub (ST Euromaster Kolín)</v>
      </c>
      <c r="D149" s="80"/>
      <c r="E149" s="11" t="str">
        <f>CONCATENATE(RIGHT(F148,1),MID(F148,2,1),LEFT(F148,1))</f>
        <v>1:3</v>
      </c>
      <c r="F149" s="3" t="s">
        <v>279</v>
      </c>
      <c r="G149" s="4" t="str">
        <f>M155</f>
        <v>3:0</v>
      </c>
      <c r="H149" s="4" t="str">
        <f>M160</f>
        <v>3:0</v>
      </c>
      <c r="I149" s="5" t="str">
        <f>CONCATENATE(LEFT(E149,1)+LEFT(G149,1)+LEFT(H149,1),":",RIGHT(E149,1)+RIGHT(G149,1)+RIGHT(H149,1))</f>
        <v>7:3</v>
      </c>
      <c r="J149" s="4">
        <f>IF(ISERROR(I149),"",IF(LEFT(E149,1)="3",2,1)+IF(LEFT(G149,1)="3",2,1)+IF(LEFT(H149,1)="3",2,1))</f>
        <v>5</v>
      </c>
      <c r="K149" s="23">
        <v>2</v>
      </c>
    </row>
    <row r="150" spans="1:11" ht="15">
      <c r="A150" s="28" t="str">
        <f>CONCATENATE($A$147,"_",K150)</f>
        <v>10_3</v>
      </c>
      <c r="B150" s="20" t="s">
        <v>328</v>
      </c>
      <c r="C150" s="79" t="str">
        <f>VLOOKUP(B150,$A$84:$H$87,3,0)</f>
        <v>Jůzová Eliška (TJ Sokol Buštěhrad)</v>
      </c>
      <c r="D150" s="80"/>
      <c r="E150" s="11" t="str">
        <f>M161</f>
        <v>0:3</v>
      </c>
      <c r="F150" s="4" t="str">
        <f>CONCATENATE(RIGHT(G149,1),MID(G149,2,1),LEFT(G149,1))</f>
        <v>0:3</v>
      </c>
      <c r="G150" s="3" t="s">
        <v>279</v>
      </c>
      <c r="H150" s="4" t="str">
        <f>CONCATENATE(RIGHT(G151,1),MID(G151,2,1),LEFT(G151,1))</f>
        <v>3:1</v>
      </c>
      <c r="I150" s="5" t="str">
        <f>CONCATENATE(LEFT(E150,1)+LEFT(F150,1)+LEFT(H150,1),":",RIGHT(E150,1)+RIGHT(F150,1)+RIGHT(H150,1))</f>
        <v>3:7</v>
      </c>
      <c r="J150" s="4">
        <f>IF(ISERROR(I150),"",IF(LEFT(E150,1)="3",2,1)+IF(LEFT(F150,1)="3",2,1)+IF(LEFT(H150,1)="3",2,1))</f>
        <v>4</v>
      </c>
      <c r="K150" s="23">
        <v>3</v>
      </c>
    </row>
    <row r="151" spans="1:11" ht="15.75" thickBot="1">
      <c r="A151" s="28" t="str">
        <f>CONCATENATE($A$147,"_",K151)</f>
        <v>10_4</v>
      </c>
      <c r="B151" s="21" t="s">
        <v>329</v>
      </c>
      <c r="C151" s="72" t="str">
        <f>VLOOKUP(B151,$A$84:$H$87,3,0)</f>
        <v>Pilnerová Valentýna (ST Euromaster Kolín)</v>
      </c>
      <c r="D151" s="73"/>
      <c r="E151" s="12" t="str">
        <f>CONCATENATE(RIGHT(H148,1),MID(H148,2,1),LEFT(H148,1))</f>
        <v>0:3</v>
      </c>
      <c r="F151" s="6" t="str">
        <f>CONCATENATE(RIGHT(H149,1),MID(H149,2,1),LEFT(H149,1))</f>
        <v>0:3</v>
      </c>
      <c r="G151" s="6" t="str">
        <f>M157</f>
        <v>1:3</v>
      </c>
      <c r="H151" s="7" t="s">
        <v>279</v>
      </c>
      <c r="I151" s="8" t="str">
        <f>CONCATENATE(LEFT(E151,1)+LEFT(F151,1)+LEFT(G151,1),":",RIGHT(E151,1)+RIGHT(F151,1)+RIGHT(G151,1))</f>
        <v>1:9</v>
      </c>
      <c r="J151" s="6">
        <f>IF(ISERROR(I151),"",IF(LEFT(E151,1)="3",2,1)+IF(LEFT(F151,1)="3",2,1)+IF(LEFT(G151,1)="3",2,1))</f>
        <v>3</v>
      </c>
      <c r="K151" s="24">
        <v>4</v>
      </c>
    </row>
    <row r="152" ht="15.75" customHeight="1"/>
    <row r="153" spans="2:13" ht="15">
      <c r="B153" s="70" t="s">
        <v>283</v>
      </c>
      <c r="C153" s="70"/>
      <c r="D153" s="70"/>
      <c r="E153" s="70"/>
      <c r="F153" s="70"/>
      <c r="G153" s="70"/>
      <c r="H153" s="9" t="s">
        <v>284</v>
      </c>
      <c r="I153" s="9" t="s">
        <v>285</v>
      </c>
      <c r="J153" s="9" t="s">
        <v>286</v>
      </c>
      <c r="K153" s="9" t="s">
        <v>287</v>
      </c>
      <c r="L153" s="9" t="s">
        <v>288</v>
      </c>
      <c r="M153" s="9" t="s">
        <v>289</v>
      </c>
    </row>
    <row r="154" spans="2:13" ht="15">
      <c r="B154" s="69" t="str">
        <f>C148</f>
        <v>Novák František (ST Euromaster Kolín)</v>
      </c>
      <c r="C154" s="69"/>
      <c r="D154" s="10" t="s">
        <v>290</v>
      </c>
      <c r="E154" s="69" t="str">
        <f>C151</f>
        <v>Pilnerová Valentýna (ST Euromaster Kolín)</v>
      </c>
      <c r="F154" s="69"/>
      <c r="G154" s="69"/>
      <c r="H154" s="25">
        <v>3</v>
      </c>
      <c r="I154" s="25">
        <v>6</v>
      </c>
      <c r="J154" s="25">
        <v>4</v>
      </c>
      <c r="K154" s="25"/>
      <c r="L154" s="25"/>
      <c r="M154" s="10" t="str">
        <f>IF(H154="","",IF(AND(K154="",J154&lt;0),"0:3",IF(AND(K154="",J154&gt;=0),"3:0",IF(AND(L154="",K154&lt;0),"1:3",IF(AND(L154="",K154&gt;=0),"3:1",IF(L154&lt;0,"2:3","3:2"))))))</f>
        <v>3:0</v>
      </c>
    </row>
    <row r="155" spans="2:13" ht="15">
      <c r="B155" s="69" t="str">
        <f>C149</f>
        <v>Hrouda Jakub (ST Euromaster Kolín)</v>
      </c>
      <c r="C155" s="69" t="e">
        <f>#REF!</f>
        <v>#REF!</v>
      </c>
      <c r="D155" s="10" t="s">
        <v>290</v>
      </c>
      <c r="E155" s="69" t="str">
        <f>C150</f>
        <v>Jůzová Eliška (TJ Sokol Buštěhrad)</v>
      </c>
      <c r="F155" s="69" t="str">
        <f>C150</f>
        <v>Jůzová Eliška (TJ Sokol Buštěhrad)</v>
      </c>
      <c r="G155" s="69"/>
      <c r="H155" s="25">
        <v>5</v>
      </c>
      <c r="I155" s="25">
        <v>4</v>
      </c>
      <c r="J155" s="25">
        <v>8</v>
      </c>
      <c r="K155" s="25"/>
      <c r="L155" s="25"/>
      <c r="M155" s="10" t="str">
        <f>IF(H155="","",IF(AND(K155="",J155&lt;0),"0:3",IF(AND(K155="",J155&gt;=0),"3:0",IF(AND(L155="",K155&lt;0),"1:3",IF(AND(L155="",K155&gt;=0),"3:1",IF(L155&lt;0,"2:3","3:2"))))))</f>
        <v>3:0</v>
      </c>
    </row>
    <row r="156" spans="2:13" ht="15">
      <c r="B156" s="70" t="s">
        <v>291</v>
      </c>
      <c r="C156" s="70"/>
      <c r="D156" s="70"/>
      <c r="E156" s="70"/>
      <c r="F156" s="70"/>
      <c r="G156" s="70"/>
      <c r="H156" s="9" t="s">
        <v>284</v>
      </c>
      <c r="I156" s="9" t="s">
        <v>285</v>
      </c>
      <c r="J156" s="9" t="s">
        <v>286</v>
      </c>
      <c r="K156" s="9" t="s">
        <v>287</v>
      </c>
      <c r="L156" s="9" t="s">
        <v>288</v>
      </c>
      <c r="M156" s="9" t="s">
        <v>289</v>
      </c>
    </row>
    <row r="157" spans="2:13" ht="15">
      <c r="B157" s="69" t="str">
        <f>C151</f>
        <v>Pilnerová Valentýna (ST Euromaster Kolín)</v>
      </c>
      <c r="C157" s="69" t="str">
        <f>C151</f>
        <v>Pilnerová Valentýna (ST Euromaster Kolín)</v>
      </c>
      <c r="D157" s="10" t="s">
        <v>290</v>
      </c>
      <c r="E157" s="69" t="str">
        <f>C150</f>
        <v>Jůzová Eliška (TJ Sokol Buštěhrad)</v>
      </c>
      <c r="F157" s="69" t="str">
        <f>C150</f>
        <v>Jůzová Eliška (TJ Sokol Buštěhrad)</v>
      </c>
      <c r="G157" s="69"/>
      <c r="H157" s="25">
        <v>-3</v>
      </c>
      <c r="I157" s="25">
        <v>4</v>
      </c>
      <c r="J157" s="25">
        <v>-10</v>
      </c>
      <c r="K157" s="25">
        <v>-6</v>
      </c>
      <c r="L157" s="25"/>
      <c r="M157" s="10" t="str">
        <f>IF(H157="","",IF(AND(K157="",J157&lt;0),"0:3",IF(AND(K157="",J157&gt;=0),"3:0",IF(AND(L157="",K157&lt;0),"1:3",IF(AND(L157="",K157&gt;=0),"3:1",IF(L157&lt;0,"2:3","3:2"))))))</f>
        <v>1:3</v>
      </c>
    </row>
    <row r="158" spans="2:13" ht="15">
      <c r="B158" s="69" t="str">
        <f>C148</f>
        <v>Novák František (ST Euromaster Kolín)</v>
      </c>
      <c r="C158" s="69" t="str">
        <f>C149</f>
        <v>Hrouda Jakub (ST Euromaster Kolín)</v>
      </c>
      <c r="D158" s="10" t="s">
        <v>290</v>
      </c>
      <c r="E158" s="69" t="str">
        <f>C149</f>
        <v>Hrouda Jakub (ST Euromaster Kolín)</v>
      </c>
      <c r="F158" s="69" t="str">
        <f>C149</f>
        <v>Hrouda Jakub (ST Euromaster Kolín)</v>
      </c>
      <c r="G158" s="69"/>
      <c r="H158" s="25">
        <v>4</v>
      </c>
      <c r="I158" s="25">
        <v>-4</v>
      </c>
      <c r="J158" s="25">
        <v>8</v>
      </c>
      <c r="K158" s="25">
        <v>3</v>
      </c>
      <c r="L158" s="25"/>
      <c r="M158" s="10" t="str">
        <f>IF(H158="","",IF(AND(K158="",J158&lt;0),"0:3",IF(AND(K158="",J158&gt;=0),"3:0",IF(AND(L158="",K158&lt;0),"1:3",IF(AND(L158="",K158&gt;=0),"3:1",IF(L158&lt;0,"2:3","3:2"))))))</f>
        <v>3:1</v>
      </c>
    </row>
    <row r="159" spans="2:13" ht="15">
      <c r="B159" s="70" t="s">
        <v>292</v>
      </c>
      <c r="C159" s="70"/>
      <c r="D159" s="70"/>
      <c r="E159" s="70"/>
      <c r="F159" s="70"/>
      <c r="G159" s="70"/>
      <c r="H159" s="9" t="s">
        <v>284</v>
      </c>
      <c r="I159" s="9" t="s">
        <v>285</v>
      </c>
      <c r="J159" s="9" t="s">
        <v>286</v>
      </c>
      <c r="K159" s="9" t="s">
        <v>287</v>
      </c>
      <c r="L159" s="9" t="s">
        <v>288</v>
      </c>
      <c r="M159" s="9" t="s">
        <v>289</v>
      </c>
    </row>
    <row r="160" spans="2:13" ht="15">
      <c r="B160" s="69" t="str">
        <f>C149</f>
        <v>Hrouda Jakub (ST Euromaster Kolín)</v>
      </c>
      <c r="C160" s="69" t="e">
        <f>#REF!</f>
        <v>#REF!</v>
      </c>
      <c r="D160" s="10" t="s">
        <v>290</v>
      </c>
      <c r="E160" s="69" t="str">
        <f>C151</f>
        <v>Pilnerová Valentýna (ST Euromaster Kolín)</v>
      </c>
      <c r="F160" s="69" t="str">
        <f>C151</f>
        <v>Pilnerová Valentýna (ST Euromaster Kolín)</v>
      </c>
      <c r="G160" s="69"/>
      <c r="H160" s="25">
        <v>2</v>
      </c>
      <c r="I160" s="25">
        <v>3</v>
      </c>
      <c r="J160" s="25">
        <v>4</v>
      </c>
      <c r="K160" s="25"/>
      <c r="L160" s="25"/>
      <c r="M160" s="10" t="str">
        <f>IF(H160="","",IF(AND(K160="",J160&lt;0),"0:3",IF(AND(K160="",J160&gt;=0),"3:0",IF(AND(L160="",K160&lt;0),"1:3",IF(AND(L160="",K160&gt;=0),"3:1",IF(L160&lt;0,"2:3","3:2"))))))</f>
        <v>3:0</v>
      </c>
    </row>
    <row r="161" spans="2:13" ht="15">
      <c r="B161" s="69" t="str">
        <f>C150</f>
        <v>Jůzová Eliška (TJ Sokol Buštěhrad)</v>
      </c>
      <c r="C161" s="69" t="e">
        <f>#REF!</f>
        <v>#REF!</v>
      </c>
      <c r="D161" s="10" t="s">
        <v>290</v>
      </c>
      <c r="E161" s="69" t="str">
        <f>C148</f>
        <v>Novák František (ST Euromaster Kolín)</v>
      </c>
      <c r="F161" s="69" t="str">
        <f>C148</f>
        <v>Novák František (ST Euromaster Kolín)</v>
      </c>
      <c r="G161" s="69"/>
      <c r="H161" s="25">
        <v>-8</v>
      </c>
      <c r="I161" s="25">
        <v>-8</v>
      </c>
      <c r="J161" s="25">
        <v>-1</v>
      </c>
      <c r="K161" s="25"/>
      <c r="L161" s="25"/>
      <c r="M161" s="10" t="str">
        <f>IF(H161="","",IF(AND(K161="",J161&lt;0),"0:3",IF(AND(K161="",J161&gt;=0),"3:0",IF(AND(L161="",K161&lt;0),"1:3",IF(AND(L161="",K161&gt;=0),"3:1",IF(L161&lt;0,"2:3","3:2"))))))</f>
        <v>0:3</v>
      </c>
    </row>
    <row r="163" ht="15.75" thickBot="1"/>
    <row r="164" spans="1:11" ht="42" customHeight="1" thickBot="1">
      <c r="A164" s="28">
        <v>11</v>
      </c>
      <c r="B164" s="74" t="s">
        <v>584</v>
      </c>
      <c r="C164" s="75"/>
      <c r="D164" s="76"/>
      <c r="E164" s="13" t="str">
        <f>C165</f>
        <v>Stejskal Filip (TJ Lokomotiva Nymburk)</v>
      </c>
      <c r="F164" s="14" t="str">
        <f>C166</f>
        <v>Strnadová Zuzana (TJ Sokol Chlístovice)</v>
      </c>
      <c r="G164" s="14" t="str">
        <f>C167</f>
        <v>Čekal Jan (SKC Zruč nad Sázavou)</v>
      </c>
      <c r="H164" s="14" t="str">
        <f>C168</f>
        <v>Hucek Richard (TJ Sokol Králův Dvůr)</v>
      </c>
      <c r="I164" s="13" t="s">
        <v>280</v>
      </c>
      <c r="J164" s="14" t="s">
        <v>281</v>
      </c>
      <c r="K164" s="15" t="s">
        <v>282</v>
      </c>
    </row>
    <row r="165" spans="1:11" ht="15">
      <c r="A165" s="28" t="str">
        <f>CONCATENATE($A$164,"_",K165)</f>
        <v>11_2</v>
      </c>
      <c r="B165" s="16" t="s">
        <v>330</v>
      </c>
      <c r="C165" s="77" t="str">
        <f>VLOOKUP(B165,$A$101:$H$104,3,0)</f>
        <v>Stejskal Filip (TJ Lokomotiva Nymburk)</v>
      </c>
      <c r="D165" s="78"/>
      <c r="E165" s="17" t="s">
        <v>279</v>
      </c>
      <c r="F165" s="18" t="str">
        <f>M175</f>
        <v>3:0</v>
      </c>
      <c r="G165" s="18" t="str">
        <f>CONCATENATE(RIGHT(E167,1),MID(E167,2,1),LEFT(E167,1))</f>
        <v>1:3</v>
      </c>
      <c r="H165" s="18" t="str">
        <f>M171</f>
        <v>3:0</v>
      </c>
      <c r="I165" s="19" t="str">
        <f>CONCATENATE(LEFT(F165,1)+LEFT(G165,1)+LEFT(H165,1),":",RIGHT(F165,1)+RIGHT(G165,1)+RIGHT(H165,1))</f>
        <v>7:3</v>
      </c>
      <c r="J165" s="18">
        <f>IF(ISERROR(I165),"",IF(LEFT(F165,1)="3",2,1)+IF(LEFT(G165,1)="3",2,1)+IF(LEFT(H165,1)="3",2,1))</f>
        <v>5</v>
      </c>
      <c r="K165" s="22">
        <v>2</v>
      </c>
    </row>
    <row r="166" spans="1:11" ht="15">
      <c r="A166" s="28" t="str">
        <f>CONCATENATE($A$164,"_",K166)</f>
        <v>11_4</v>
      </c>
      <c r="B166" s="20" t="s">
        <v>331</v>
      </c>
      <c r="C166" s="79" t="str">
        <f>VLOOKUP(B166,$A$101:$H$104,3,0)</f>
        <v>Strnadová Zuzana (TJ Sokol Chlístovice)</v>
      </c>
      <c r="D166" s="80"/>
      <c r="E166" s="11" t="str">
        <f>CONCATENATE(RIGHT(F165,1),MID(F165,2,1),LEFT(F165,1))</f>
        <v>0:3</v>
      </c>
      <c r="F166" s="3" t="s">
        <v>279</v>
      </c>
      <c r="G166" s="4" t="str">
        <f>M172</f>
        <v>0:3</v>
      </c>
      <c r="H166" s="4" t="str">
        <f>M177</f>
        <v>1:3</v>
      </c>
      <c r="I166" s="5" t="str">
        <f>CONCATENATE(LEFT(E166,1)+LEFT(G166,1)+LEFT(H166,1),":",RIGHT(E166,1)+RIGHT(G166,1)+RIGHT(H166,1))</f>
        <v>1:9</v>
      </c>
      <c r="J166" s="4">
        <f>IF(ISERROR(I166),"",IF(LEFT(E166,1)="3",2,1)+IF(LEFT(G166,1)="3",2,1)+IF(LEFT(H166,1)="3",2,1))</f>
        <v>3</v>
      </c>
      <c r="K166" s="23">
        <v>4</v>
      </c>
    </row>
    <row r="167" spans="1:11" ht="15">
      <c r="A167" s="28" t="str">
        <f>CONCATENATE($A$164,"_",K167)</f>
        <v>11_1</v>
      </c>
      <c r="B167" s="20" t="s">
        <v>332</v>
      </c>
      <c r="C167" s="79" t="str">
        <f>VLOOKUP(B167,$A$117:$H$120,3,0)</f>
        <v>Čekal Jan (SKC Zruč nad Sázavou)</v>
      </c>
      <c r="D167" s="80"/>
      <c r="E167" s="11" t="str">
        <f>M178</f>
        <v>3:1</v>
      </c>
      <c r="F167" s="4" t="str">
        <f>CONCATENATE(RIGHT(G166,1),MID(G166,2,1),LEFT(G166,1))</f>
        <v>3:0</v>
      </c>
      <c r="G167" s="3" t="s">
        <v>279</v>
      </c>
      <c r="H167" s="4" t="str">
        <f>CONCATENATE(RIGHT(G168,1),MID(G168,2,1),LEFT(G168,1))</f>
        <v>3:0</v>
      </c>
      <c r="I167" s="5" t="str">
        <f>CONCATENATE(LEFT(E167,1)+LEFT(F167,1)+LEFT(H167,1),":",RIGHT(E167,1)+RIGHT(F167,1)+RIGHT(H167,1))</f>
        <v>9:1</v>
      </c>
      <c r="J167" s="4">
        <f>IF(ISERROR(I167),"",IF(LEFT(E167,1)="3",2,1)+IF(LEFT(F167,1)="3",2,1)+IF(LEFT(H167,1)="3",2,1))</f>
        <v>6</v>
      </c>
      <c r="K167" s="23">
        <v>1</v>
      </c>
    </row>
    <row r="168" spans="1:11" ht="15.75" thickBot="1">
      <c r="A168" s="28" t="str">
        <f>CONCATENATE($A$164,"_",K168)</f>
        <v>11_3</v>
      </c>
      <c r="B168" s="21" t="s">
        <v>333</v>
      </c>
      <c r="C168" s="72" t="str">
        <f>VLOOKUP(B168,$A$117:$H$120,3,0)</f>
        <v>Hucek Richard (TJ Sokol Králův Dvůr)</v>
      </c>
      <c r="D168" s="73"/>
      <c r="E168" s="12" t="str">
        <f>CONCATENATE(RIGHT(H165,1),MID(H165,2,1),LEFT(H165,1))</f>
        <v>0:3</v>
      </c>
      <c r="F168" s="6" t="str">
        <f>CONCATENATE(RIGHT(H166,1),MID(H166,2,1),LEFT(H166,1))</f>
        <v>3:1</v>
      </c>
      <c r="G168" s="6" t="str">
        <f>M174</f>
        <v>0:3</v>
      </c>
      <c r="H168" s="7" t="s">
        <v>279</v>
      </c>
      <c r="I168" s="8" t="str">
        <f>CONCATENATE(LEFT(E168,1)+LEFT(F168,1)+LEFT(G168,1),":",RIGHT(E168,1)+RIGHT(F168,1)+RIGHT(G168,1))</f>
        <v>3:7</v>
      </c>
      <c r="J168" s="6">
        <f>IF(ISERROR(I168),"",IF(LEFT(E168,1)="3",2,1)+IF(LEFT(F168,1)="3",2,1)+IF(LEFT(G168,1)="3",2,1))</f>
        <v>4</v>
      </c>
      <c r="K168" s="24">
        <v>3</v>
      </c>
    </row>
    <row r="169" ht="15.75" customHeight="1"/>
    <row r="170" spans="2:13" ht="15">
      <c r="B170" s="70" t="s">
        <v>283</v>
      </c>
      <c r="C170" s="70"/>
      <c r="D170" s="70"/>
      <c r="E170" s="70"/>
      <c r="F170" s="70"/>
      <c r="G170" s="70"/>
      <c r="H170" s="9" t="s">
        <v>284</v>
      </c>
      <c r="I170" s="9" t="s">
        <v>285</v>
      </c>
      <c r="J170" s="9" t="s">
        <v>286</v>
      </c>
      <c r="K170" s="9" t="s">
        <v>287</v>
      </c>
      <c r="L170" s="9" t="s">
        <v>288</v>
      </c>
      <c r="M170" s="9" t="s">
        <v>289</v>
      </c>
    </row>
    <row r="171" spans="2:13" ht="15">
      <c r="B171" s="69" t="str">
        <f>C165</f>
        <v>Stejskal Filip (TJ Lokomotiva Nymburk)</v>
      </c>
      <c r="C171" s="69"/>
      <c r="D171" s="10" t="s">
        <v>290</v>
      </c>
      <c r="E171" s="69" t="str">
        <f>C168</f>
        <v>Hucek Richard (TJ Sokol Králův Dvůr)</v>
      </c>
      <c r="F171" s="69"/>
      <c r="G171" s="69"/>
      <c r="H171" s="25">
        <v>6</v>
      </c>
      <c r="I171" s="25">
        <v>6</v>
      </c>
      <c r="J171" s="25">
        <v>9</v>
      </c>
      <c r="K171" s="25"/>
      <c r="L171" s="25"/>
      <c r="M171" s="10" t="str">
        <f>IF(H171="","",IF(AND(K171="",J171&lt;0),"0:3",IF(AND(K171="",J171&gt;=0),"3:0",IF(AND(L171="",K171&lt;0),"1:3",IF(AND(L171="",K171&gt;=0),"3:1",IF(L171&lt;0,"2:3","3:2"))))))</f>
        <v>3:0</v>
      </c>
    </row>
    <row r="172" spans="2:13" ht="15">
      <c r="B172" s="69" t="str">
        <f>C166</f>
        <v>Strnadová Zuzana (TJ Sokol Chlístovice)</v>
      </c>
      <c r="C172" s="69" t="e">
        <f>#REF!</f>
        <v>#REF!</v>
      </c>
      <c r="D172" s="10" t="s">
        <v>290</v>
      </c>
      <c r="E172" s="69" t="str">
        <f>C167</f>
        <v>Čekal Jan (SKC Zruč nad Sázavou)</v>
      </c>
      <c r="F172" s="69" t="str">
        <f>C167</f>
        <v>Čekal Jan (SKC Zruč nad Sázavou)</v>
      </c>
      <c r="G172" s="69"/>
      <c r="H172" s="25">
        <v>-2</v>
      </c>
      <c r="I172" s="25">
        <v>-8</v>
      </c>
      <c r="J172" s="25">
        <v>-16</v>
      </c>
      <c r="K172" s="25"/>
      <c r="L172" s="25"/>
      <c r="M172" s="10" t="str">
        <f>IF(H172="","",IF(AND(K172="",J172&lt;0),"0:3",IF(AND(K172="",J172&gt;=0),"3:0",IF(AND(L172="",K172&lt;0),"1:3",IF(AND(L172="",K172&gt;=0),"3:1",IF(L172&lt;0,"2:3","3:2"))))))</f>
        <v>0:3</v>
      </c>
    </row>
    <row r="173" spans="2:13" ht="15">
      <c r="B173" s="70" t="s">
        <v>291</v>
      </c>
      <c r="C173" s="70"/>
      <c r="D173" s="70"/>
      <c r="E173" s="70"/>
      <c r="F173" s="70"/>
      <c r="G173" s="70"/>
      <c r="H173" s="9" t="s">
        <v>284</v>
      </c>
      <c r="I173" s="9" t="s">
        <v>285</v>
      </c>
      <c r="J173" s="9" t="s">
        <v>286</v>
      </c>
      <c r="K173" s="9" t="s">
        <v>287</v>
      </c>
      <c r="L173" s="9" t="s">
        <v>288</v>
      </c>
      <c r="M173" s="9" t="s">
        <v>289</v>
      </c>
    </row>
    <row r="174" spans="2:13" ht="15">
      <c r="B174" s="69" t="str">
        <f>C168</f>
        <v>Hucek Richard (TJ Sokol Králův Dvůr)</v>
      </c>
      <c r="C174" s="69" t="str">
        <f>C168</f>
        <v>Hucek Richard (TJ Sokol Králův Dvůr)</v>
      </c>
      <c r="D174" s="10" t="s">
        <v>290</v>
      </c>
      <c r="E174" s="69" t="str">
        <f>C167</f>
        <v>Čekal Jan (SKC Zruč nad Sázavou)</v>
      </c>
      <c r="F174" s="69" t="str">
        <f>C167</f>
        <v>Čekal Jan (SKC Zruč nad Sázavou)</v>
      </c>
      <c r="G174" s="69"/>
      <c r="H174" s="25">
        <v>-3</v>
      </c>
      <c r="I174" s="25">
        <v>-2</v>
      </c>
      <c r="J174" s="25">
        <v>-7</v>
      </c>
      <c r="K174" s="25"/>
      <c r="L174" s="25"/>
      <c r="M174" s="10" t="str">
        <f>IF(H174="","",IF(AND(K174="",J174&lt;0),"0:3",IF(AND(K174="",J174&gt;=0),"3:0",IF(AND(L174="",K174&lt;0),"1:3",IF(AND(L174="",K174&gt;=0),"3:1",IF(L174&lt;0,"2:3","3:2"))))))</f>
        <v>0:3</v>
      </c>
    </row>
    <row r="175" spans="2:13" ht="15">
      <c r="B175" s="69" t="str">
        <f>C165</f>
        <v>Stejskal Filip (TJ Lokomotiva Nymburk)</v>
      </c>
      <c r="C175" s="69" t="str">
        <f>C166</f>
        <v>Strnadová Zuzana (TJ Sokol Chlístovice)</v>
      </c>
      <c r="D175" s="10" t="s">
        <v>290</v>
      </c>
      <c r="E175" s="69" t="str">
        <f>C166</f>
        <v>Strnadová Zuzana (TJ Sokol Chlístovice)</v>
      </c>
      <c r="F175" s="69" t="str">
        <f>C166</f>
        <v>Strnadová Zuzana (TJ Sokol Chlístovice)</v>
      </c>
      <c r="G175" s="69"/>
      <c r="H175" s="25">
        <v>4</v>
      </c>
      <c r="I175" s="25">
        <v>6</v>
      </c>
      <c r="J175" s="25">
        <v>1</v>
      </c>
      <c r="K175" s="25"/>
      <c r="L175" s="25"/>
      <c r="M175" s="10" t="str">
        <f>IF(H175="","",IF(AND(K175="",J175&lt;0),"0:3",IF(AND(K175="",J175&gt;=0),"3:0",IF(AND(L175="",K175&lt;0),"1:3",IF(AND(L175="",K175&gt;=0),"3:1",IF(L175&lt;0,"2:3","3:2"))))))</f>
        <v>3:0</v>
      </c>
    </row>
    <row r="176" spans="2:13" ht="15">
      <c r="B176" s="70" t="s">
        <v>292</v>
      </c>
      <c r="C176" s="70"/>
      <c r="D176" s="70"/>
      <c r="E176" s="70"/>
      <c r="F176" s="70"/>
      <c r="G176" s="70"/>
      <c r="H176" s="9" t="s">
        <v>284</v>
      </c>
      <c r="I176" s="9" t="s">
        <v>285</v>
      </c>
      <c r="J176" s="9" t="s">
        <v>286</v>
      </c>
      <c r="K176" s="9" t="s">
        <v>287</v>
      </c>
      <c r="L176" s="9" t="s">
        <v>288</v>
      </c>
      <c r="M176" s="9" t="s">
        <v>289</v>
      </c>
    </row>
    <row r="177" spans="2:13" ht="15">
      <c r="B177" s="69" t="str">
        <f>C166</f>
        <v>Strnadová Zuzana (TJ Sokol Chlístovice)</v>
      </c>
      <c r="C177" s="69" t="e">
        <f>#REF!</f>
        <v>#REF!</v>
      </c>
      <c r="D177" s="10" t="s">
        <v>290</v>
      </c>
      <c r="E177" s="69" t="str">
        <f>C168</f>
        <v>Hucek Richard (TJ Sokol Králův Dvůr)</v>
      </c>
      <c r="F177" s="69" t="str">
        <f>C168</f>
        <v>Hucek Richard (TJ Sokol Králův Dvůr)</v>
      </c>
      <c r="G177" s="69"/>
      <c r="H177" s="25">
        <v>4</v>
      </c>
      <c r="I177" s="25">
        <v>-7</v>
      </c>
      <c r="J177" s="25">
        <v>-13</v>
      </c>
      <c r="K177" s="25">
        <v>-8</v>
      </c>
      <c r="L177" s="25"/>
      <c r="M177" s="10" t="str">
        <f>IF(H177="","",IF(AND(K177="",J177&lt;0),"0:3",IF(AND(K177="",J177&gt;=0),"3:0",IF(AND(L177="",K177&lt;0),"1:3",IF(AND(L177="",K177&gt;=0),"3:1",IF(L177&lt;0,"2:3","3:2"))))))</f>
        <v>1:3</v>
      </c>
    </row>
    <row r="178" spans="2:13" ht="15">
      <c r="B178" s="69" t="str">
        <f>C167</f>
        <v>Čekal Jan (SKC Zruč nad Sázavou)</v>
      </c>
      <c r="C178" s="69" t="e">
        <f>#REF!</f>
        <v>#REF!</v>
      </c>
      <c r="D178" s="10" t="s">
        <v>290</v>
      </c>
      <c r="E178" s="69" t="str">
        <f>C165</f>
        <v>Stejskal Filip (TJ Lokomotiva Nymburk)</v>
      </c>
      <c r="F178" s="69" t="str">
        <f>C165</f>
        <v>Stejskal Filip (TJ Lokomotiva Nymburk)</v>
      </c>
      <c r="G178" s="69"/>
      <c r="H178" s="25">
        <v>-8</v>
      </c>
      <c r="I178" s="25">
        <v>8</v>
      </c>
      <c r="J178" s="25">
        <v>5</v>
      </c>
      <c r="K178" s="25">
        <v>7</v>
      </c>
      <c r="L178" s="25"/>
      <c r="M178" s="10" t="str">
        <f>IF(H178="","",IF(AND(K178="",J178&lt;0),"0:3",IF(AND(K178="",J178&gt;=0),"3:0",IF(AND(L178="",K178&lt;0),"1:3",IF(AND(L178="",K178&gt;=0),"3:1",IF(L178&lt;0,"2:3","3:2"))))))</f>
        <v>3:1</v>
      </c>
    </row>
    <row r="179" ht="15.75" thickBot="1"/>
    <row r="180" spans="1:11" ht="42" customHeight="1" thickBot="1">
      <c r="A180" s="28">
        <v>12</v>
      </c>
      <c r="B180" s="74" t="s">
        <v>585</v>
      </c>
      <c r="C180" s="75"/>
      <c r="D180" s="76"/>
      <c r="E180" s="13" t="str">
        <f>C181</f>
        <v>Fantysová Eliška (SKST Vlašim)</v>
      </c>
      <c r="F180" s="14" t="str">
        <f>C182</f>
        <v>Herda Adam (TJ Sokol Buštěhrad)</v>
      </c>
      <c r="G180" s="14" t="str">
        <f>C183</f>
        <v>Strejčovská Tereza (TJ Sokol Chlístovice)</v>
      </c>
      <c r="H180" s="14" t="str">
        <f>C184</f>
        <v>Mrázová Aneta (TJ Jizera Káraný)</v>
      </c>
      <c r="I180" s="13" t="s">
        <v>280</v>
      </c>
      <c r="J180" s="14" t="s">
        <v>281</v>
      </c>
      <c r="K180" s="15" t="s">
        <v>282</v>
      </c>
    </row>
    <row r="181" spans="1:11" ht="15">
      <c r="A181" s="28" t="str">
        <f>CONCATENATE($A$180,"_",K181)</f>
        <v>12_3</v>
      </c>
      <c r="B181" s="16" t="s">
        <v>334</v>
      </c>
      <c r="C181" s="77" t="str">
        <f>VLOOKUP(B181,$A$101:$H$104,3,0)</f>
        <v>Fantysová Eliška (SKST Vlašim)</v>
      </c>
      <c r="D181" s="78"/>
      <c r="E181" s="17" t="s">
        <v>279</v>
      </c>
      <c r="F181" s="18" t="str">
        <f>M191</f>
        <v>3:0</v>
      </c>
      <c r="G181" s="18" t="str">
        <f>CONCATENATE(RIGHT(E183,1),MID(E183,2,1),LEFT(E183,1))</f>
        <v>0:3</v>
      </c>
      <c r="H181" s="18" t="str">
        <f>M187</f>
        <v>0:3</v>
      </c>
      <c r="I181" s="19" t="str">
        <f>CONCATENATE(LEFT(F181,1)+LEFT(G181,1)+LEFT(H181,1),":",RIGHT(F181,1)+RIGHT(G181,1)+RIGHT(H181,1))</f>
        <v>3:6</v>
      </c>
      <c r="J181" s="18">
        <f>IF(ISERROR(I181),"",IF(LEFT(F181,1)="3",2,1)+IF(LEFT(G181,1)="3",2,1)+IF(LEFT(H181,1)="3",2,1))</f>
        <v>4</v>
      </c>
      <c r="K181" s="22">
        <v>3</v>
      </c>
    </row>
    <row r="182" spans="1:12" ht="15">
      <c r="A182" s="28" t="str">
        <f>CONCATENATE($A$180,"_",K182)</f>
        <v>12_4</v>
      </c>
      <c r="B182" s="20" t="s">
        <v>335</v>
      </c>
      <c r="C182" s="79" t="str">
        <f>VLOOKUP(B182,$A$101:$H$104,3,0)</f>
        <v>Herda Adam (TJ Sokol Buštěhrad)</v>
      </c>
      <c r="D182" s="80"/>
      <c r="E182" s="11" t="str">
        <f>CONCATENATE(RIGHT(F181,1),MID(F181,2,1),LEFT(F181,1))</f>
        <v>0:3</v>
      </c>
      <c r="F182" s="3" t="s">
        <v>279</v>
      </c>
      <c r="G182" s="4" t="str">
        <f>M188</f>
        <v>3:1</v>
      </c>
      <c r="H182" s="4" t="str">
        <f>M193</f>
        <v>0:3</v>
      </c>
      <c r="I182" s="5" t="str">
        <f>CONCATENATE(LEFT(E182,1)+LEFT(G182,1)+LEFT(H182,1),":",RIGHT(E182,1)+RIGHT(G182,1)+RIGHT(H182,1))</f>
        <v>3:7</v>
      </c>
      <c r="J182" s="4">
        <f>IF(ISERROR(I182),"",IF(LEFT(E182,1)="3",2,1)+IF(LEFT(G182,1)="3",2,1)+IF(LEFT(H182,1)="3",2,1))</f>
        <v>4</v>
      </c>
      <c r="K182" s="23">
        <v>4</v>
      </c>
      <c r="L182" s="33"/>
    </row>
    <row r="183" spans="1:11" ht="15">
      <c r="A183" s="28" t="str">
        <f>CONCATENATE($A$180,"_",K183)</f>
        <v>12_1</v>
      </c>
      <c r="B183" s="20" t="s">
        <v>336</v>
      </c>
      <c r="C183" s="79" t="str">
        <f>VLOOKUP(B183,$A$117:$H$120,3,0)</f>
        <v>Strejčovská Tereza (TJ Sokol Chlístovice)</v>
      </c>
      <c r="D183" s="80"/>
      <c r="E183" s="11" t="str">
        <f>M194</f>
        <v>3:0</v>
      </c>
      <c r="F183" s="4" t="str">
        <f>CONCATENATE(RIGHT(G182,1),MID(G182,2,1),LEFT(G182,1))</f>
        <v>1:3</v>
      </c>
      <c r="G183" s="3" t="s">
        <v>279</v>
      </c>
      <c r="H183" s="4" t="str">
        <f>CONCATENATE(RIGHT(G184,1),MID(G184,2,1),LEFT(G184,1))</f>
        <v>3:2</v>
      </c>
      <c r="I183" s="5" t="str">
        <f>CONCATENATE(LEFT(E183,1)+LEFT(F183,1)+LEFT(H183,1),":",RIGHT(E183,1)+RIGHT(F183,1)+RIGHT(H183,1))</f>
        <v>7:5</v>
      </c>
      <c r="J183" s="4">
        <f>IF(ISERROR(I183),"",IF(LEFT(E183,1)="3",2,1)+IF(LEFT(F183,1)="3",2,1)+IF(LEFT(H183,1)="3",2,1))</f>
        <v>5</v>
      </c>
      <c r="K183" s="23">
        <v>1</v>
      </c>
    </row>
    <row r="184" spans="1:11" ht="15.75" thickBot="1">
      <c r="A184" s="28" t="str">
        <f>CONCATENATE($A$180,"_",K184)</f>
        <v>12_2</v>
      </c>
      <c r="B184" s="21" t="s">
        <v>337</v>
      </c>
      <c r="C184" s="72" t="str">
        <f>VLOOKUP(B184,$A$117:$H$120,3,0)</f>
        <v>Mrázová Aneta (TJ Jizera Káraný)</v>
      </c>
      <c r="D184" s="73"/>
      <c r="E184" s="12" t="str">
        <f>CONCATENATE(RIGHT(H181,1),MID(H181,2,1),LEFT(H181,1))</f>
        <v>3:0</v>
      </c>
      <c r="F184" s="6" t="str">
        <f>CONCATENATE(RIGHT(H182,1),MID(H182,2,1),LEFT(H182,1))</f>
        <v>3:0</v>
      </c>
      <c r="G184" s="6" t="str">
        <f>M190</f>
        <v>2:3</v>
      </c>
      <c r="H184" s="7" t="s">
        <v>279</v>
      </c>
      <c r="I184" s="8" t="str">
        <f>CONCATENATE(LEFT(E184,1)+LEFT(F184,1)+LEFT(G184,1),":",RIGHT(E184,1)+RIGHT(F184,1)+RIGHT(G184,1))</f>
        <v>8:3</v>
      </c>
      <c r="J184" s="6">
        <f>IF(ISERROR(I184),"",IF(LEFT(E184,1)="3",2,1)+IF(LEFT(F184,1)="3",2,1)+IF(LEFT(G184,1)="3",2,1))</f>
        <v>5</v>
      </c>
      <c r="K184" s="24">
        <v>2</v>
      </c>
    </row>
    <row r="186" spans="2:13" ht="15">
      <c r="B186" s="70" t="s">
        <v>283</v>
      </c>
      <c r="C186" s="70"/>
      <c r="D186" s="70"/>
      <c r="E186" s="70"/>
      <c r="F186" s="70"/>
      <c r="G186" s="70"/>
      <c r="H186" s="9" t="s">
        <v>284</v>
      </c>
      <c r="I186" s="9" t="s">
        <v>285</v>
      </c>
      <c r="J186" s="9" t="s">
        <v>286</v>
      </c>
      <c r="K186" s="9" t="s">
        <v>287</v>
      </c>
      <c r="L186" s="9" t="s">
        <v>288</v>
      </c>
      <c r="M186" s="9" t="s">
        <v>289</v>
      </c>
    </row>
    <row r="187" spans="2:13" ht="15">
      <c r="B187" s="69" t="str">
        <f>C181</f>
        <v>Fantysová Eliška (SKST Vlašim)</v>
      </c>
      <c r="C187" s="69"/>
      <c r="D187" s="10" t="s">
        <v>290</v>
      </c>
      <c r="E187" s="69" t="str">
        <f>C184</f>
        <v>Mrázová Aneta (TJ Jizera Káraný)</v>
      </c>
      <c r="F187" s="69"/>
      <c r="G187" s="69"/>
      <c r="H187" s="25">
        <v>-9</v>
      </c>
      <c r="I187" s="25">
        <v>-9</v>
      </c>
      <c r="J187" s="25">
        <v>-9</v>
      </c>
      <c r="K187" s="25"/>
      <c r="L187" s="25"/>
      <c r="M187" s="10" t="str">
        <f>IF(H187="","",IF(AND(K187="",J187&lt;0),"0:3",IF(AND(K187="",J187&gt;=0),"3:0",IF(AND(L187="",K187&lt;0),"1:3",IF(AND(L187="",K187&gt;=0),"3:1",IF(L187&lt;0,"2:3","3:2"))))))</f>
        <v>0:3</v>
      </c>
    </row>
    <row r="188" spans="2:13" ht="15">
      <c r="B188" s="69" t="str">
        <f>C182</f>
        <v>Herda Adam (TJ Sokol Buštěhrad)</v>
      </c>
      <c r="C188" s="69" t="e">
        <f>#REF!</f>
        <v>#REF!</v>
      </c>
      <c r="D188" s="10" t="s">
        <v>290</v>
      </c>
      <c r="E188" s="69" t="str">
        <f>C183</f>
        <v>Strejčovská Tereza (TJ Sokol Chlístovice)</v>
      </c>
      <c r="F188" s="69" t="str">
        <f>C183</f>
        <v>Strejčovská Tereza (TJ Sokol Chlístovice)</v>
      </c>
      <c r="G188" s="69"/>
      <c r="H188" s="25">
        <v>7</v>
      </c>
      <c r="I188" s="25">
        <v>-7</v>
      </c>
      <c r="J188" s="25">
        <v>6</v>
      </c>
      <c r="K188" s="25">
        <v>5</v>
      </c>
      <c r="L188" s="25"/>
      <c r="M188" s="10" t="str">
        <f>IF(H188="","",IF(AND(K188="",J188&lt;0),"0:3",IF(AND(K188="",J188&gt;=0),"3:0",IF(AND(L188="",K188&lt;0),"1:3",IF(AND(L188="",K188&gt;=0),"3:1",IF(L188&lt;0,"2:3","3:2"))))))</f>
        <v>3:1</v>
      </c>
    </row>
    <row r="189" spans="2:13" ht="15">
      <c r="B189" s="70" t="s">
        <v>291</v>
      </c>
      <c r="C189" s="70"/>
      <c r="D189" s="70"/>
      <c r="E189" s="70"/>
      <c r="F189" s="70"/>
      <c r="G189" s="70"/>
      <c r="H189" s="9" t="s">
        <v>284</v>
      </c>
      <c r="I189" s="9" t="s">
        <v>285</v>
      </c>
      <c r="J189" s="9" t="s">
        <v>286</v>
      </c>
      <c r="K189" s="9" t="s">
        <v>287</v>
      </c>
      <c r="L189" s="9" t="s">
        <v>288</v>
      </c>
      <c r="M189" s="9" t="s">
        <v>289</v>
      </c>
    </row>
    <row r="190" spans="2:13" ht="15">
      <c r="B190" s="69" t="str">
        <f>C184</f>
        <v>Mrázová Aneta (TJ Jizera Káraný)</v>
      </c>
      <c r="C190" s="69" t="str">
        <f>C184</f>
        <v>Mrázová Aneta (TJ Jizera Káraný)</v>
      </c>
      <c r="D190" s="10" t="s">
        <v>290</v>
      </c>
      <c r="E190" s="69" t="str">
        <f>C183</f>
        <v>Strejčovská Tereza (TJ Sokol Chlístovice)</v>
      </c>
      <c r="F190" s="69" t="str">
        <f>C183</f>
        <v>Strejčovská Tereza (TJ Sokol Chlístovice)</v>
      </c>
      <c r="G190" s="69"/>
      <c r="H190" s="25">
        <v>-6</v>
      </c>
      <c r="I190" s="25">
        <v>8</v>
      </c>
      <c r="J190" s="25">
        <v>6</v>
      </c>
      <c r="K190" s="25">
        <v>-8</v>
      </c>
      <c r="L190" s="25">
        <v>-8</v>
      </c>
      <c r="M190" s="10" t="str">
        <f>IF(H190="","",IF(AND(K190="",J190&lt;0),"0:3",IF(AND(K190="",J190&gt;=0),"3:0",IF(AND(L190="",K190&lt;0),"1:3",IF(AND(L190="",K190&gt;=0),"3:1",IF(L190&lt;0,"2:3","3:2"))))))</f>
        <v>2:3</v>
      </c>
    </row>
    <row r="191" spans="2:13" ht="15">
      <c r="B191" s="69" t="str">
        <f>C181</f>
        <v>Fantysová Eliška (SKST Vlašim)</v>
      </c>
      <c r="C191" s="69" t="str">
        <f>C182</f>
        <v>Herda Adam (TJ Sokol Buštěhrad)</v>
      </c>
      <c r="D191" s="10" t="s">
        <v>290</v>
      </c>
      <c r="E191" s="69" t="str">
        <f>C182</f>
        <v>Herda Adam (TJ Sokol Buštěhrad)</v>
      </c>
      <c r="F191" s="69" t="str">
        <f>C182</f>
        <v>Herda Adam (TJ Sokol Buštěhrad)</v>
      </c>
      <c r="G191" s="69"/>
      <c r="H191" s="25">
        <v>6</v>
      </c>
      <c r="I191" s="25">
        <v>6</v>
      </c>
      <c r="J191" s="25">
        <v>9</v>
      </c>
      <c r="K191" s="25"/>
      <c r="L191" s="25"/>
      <c r="M191" s="10" t="str">
        <f>IF(H191="","",IF(AND(K191="",J191&lt;0),"0:3",IF(AND(K191="",J191&gt;=0),"3:0",IF(AND(L191="",K191&lt;0),"1:3",IF(AND(L191="",K191&gt;=0),"3:1",IF(L191&lt;0,"2:3","3:2"))))))</f>
        <v>3:0</v>
      </c>
    </row>
    <row r="192" spans="2:13" ht="15">
      <c r="B192" s="70" t="s">
        <v>292</v>
      </c>
      <c r="C192" s="70"/>
      <c r="D192" s="70"/>
      <c r="E192" s="70"/>
      <c r="F192" s="70"/>
      <c r="G192" s="70"/>
      <c r="H192" s="9" t="s">
        <v>284</v>
      </c>
      <c r="I192" s="9" t="s">
        <v>285</v>
      </c>
      <c r="J192" s="9" t="s">
        <v>286</v>
      </c>
      <c r="K192" s="9" t="s">
        <v>287</v>
      </c>
      <c r="L192" s="9" t="s">
        <v>288</v>
      </c>
      <c r="M192" s="9" t="s">
        <v>289</v>
      </c>
    </row>
    <row r="193" spans="2:13" ht="15">
      <c r="B193" s="69" t="str">
        <f>C182</f>
        <v>Herda Adam (TJ Sokol Buštěhrad)</v>
      </c>
      <c r="C193" s="69" t="e">
        <f>#REF!</f>
        <v>#REF!</v>
      </c>
      <c r="D193" s="10" t="s">
        <v>290</v>
      </c>
      <c r="E193" s="69" t="str">
        <f>C184</f>
        <v>Mrázová Aneta (TJ Jizera Káraný)</v>
      </c>
      <c r="F193" s="69" t="str">
        <f>C184</f>
        <v>Mrázová Aneta (TJ Jizera Káraný)</v>
      </c>
      <c r="G193" s="69"/>
      <c r="H193" s="25">
        <v>-11</v>
      </c>
      <c r="I193" s="25">
        <v>-7</v>
      </c>
      <c r="J193" s="25">
        <v>-7</v>
      </c>
      <c r="K193" s="25"/>
      <c r="L193" s="25"/>
      <c r="M193" s="10" t="str">
        <f>IF(H193="","",IF(AND(K193="",J193&lt;0),"0:3",IF(AND(K193="",J193&gt;=0),"3:0",IF(AND(L193="",K193&lt;0),"1:3",IF(AND(L193="",K193&gt;=0),"3:1",IF(L193&lt;0,"2:3","3:2"))))))</f>
        <v>0:3</v>
      </c>
    </row>
    <row r="194" spans="2:13" ht="15">
      <c r="B194" s="69" t="str">
        <f>C183</f>
        <v>Strejčovská Tereza (TJ Sokol Chlístovice)</v>
      </c>
      <c r="C194" s="69" t="e">
        <f>#REF!</f>
        <v>#REF!</v>
      </c>
      <c r="D194" s="10" t="s">
        <v>290</v>
      </c>
      <c r="E194" s="69" t="str">
        <f>C181</f>
        <v>Fantysová Eliška (SKST Vlašim)</v>
      </c>
      <c r="F194" s="69" t="str">
        <f>C181</f>
        <v>Fantysová Eliška (SKST Vlašim)</v>
      </c>
      <c r="G194" s="69"/>
      <c r="H194" s="25">
        <v>9</v>
      </c>
      <c r="I194" s="25">
        <v>9</v>
      </c>
      <c r="J194" s="25">
        <v>9</v>
      </c>
      <c r="K194" s="25"/>
      <c r="L194" s="25"/>
      <c r="M194" s="10" t="str">
        <f>IF(H194="","",IF(AND(K194="",J194&lt;0),"0:3",IF(AND(K194="",J194&gt;=0),"3:0",IF(AND(L194="",K194&lt;0),"1:3",IF(AND(L194="",K194&gt;=0),"3:1",IF(L194&lt;0,"2:3","3:2"))))))</f>
        <v>3:0</v>
      </c>
    </row>
  </sheetData>
  <sheetProtection sheet="1" objects="1" scenarios="1"/>
  <mergeCells count="236">
    <mergeCell ref="B9:C9"/>
    <mergeCell ref="E9:G9"/>
    <mergeCell ref="C5:D5"/>
    <mergeCell ref="B7:G7"/>
    <mergeCell ref="B8:C8"/>
    <mergeCell ref="E8:G8"/>
    <mergeCell ref="B1:D1"/>
    <mergeCell ref="C2:D2"/>
    <mergeCell ref="C3:D3"/>
    <mergeCell ref="C4:D4"/>
    <mergeCell ref="C20:D20"/>
    <mergeCell ref="C21:D21"/>
    <mergeCell ref="B10:G10"/>
    <mergeCell ref="B11:C11"/>
    <mergeCell ref="E11:G11"/>
    <mergeCell ref="B15:C15"/>
    <mergeCell ref="E15:G15"/>
    <mergeCell ref="B18:D18"/>
    <mergeCell ref="C19:D19"/>
    <mergeCell ref="B12:C12"/>
    <mergeCell ref="E12:G12"/>
    <mergeCell ref="B13:G13"/>
    <mergeCell ref="B14:C14"/>
    <mergeCell ref="E14:G14"/>
    <mergeCell ref="B30:G30"/>
    <mergeCell ref="B31:C31"/>
    <mergeCell ref="E31:G31"/>
    <mergeCell ref="C22:D22"/>
    <mergeCell ref="B24:G24"/>
    <mergeCell ref="B27:G27"/>
    <mergeCell ref="B28:C28"/>
    <mergeCell ref="E28:G28"/>
    <mergeCell ref="B29:C29"/>
    <mergeCell ref="E29:G29"/>
    <mergeCell ref="B25:C25"/>
    <mergeCell ref="E25:G25"/>
    <mergeCell ref="B26:C26"/>
    <mergeCell ref="E26:G26"/>
    <mergeCell ref="B42:C42"/>
    <mergeCell ref="E42:G42"/>
    <mergeCell ref="B32:C32"/>
    <mergeCell ref="E32:G32"/>
    <mergeCell ref="C38:D38"/>
    <mergeCell ref="B40:G40"/>
    <mergeCell ref="B41:C41"/>
    <mergeCell ref="E41:G41"/>
    <mergeCell ref="B34:D34"/>
    <mergeCell ref="C35:D35"/>
    <mergeCell ref="C36:D36"/>
    <mergeCell ref="C37:D37"/>
    <mergeCell ref="C53:D53"/>
    <mergeCell ref="C54:D54"/>
    <mergeCell ref="B43:G43"/>
    <mergeCell ref="B44:C44"/>
    <mergeCell ref="E44:G44"/>
    <mergeCell ref="B48:C48"/>
    <mergeCell ref="E48:G48"/>
    <mergeCell ref="B51:D51"/>
    <mergeCell ref="C52:D52"/>
    <mergeCell ref="B45:C45"/>
    <mergeCell ref="E45:G45"/>
    <mergeCell ref="B46:G46"/>
    <mergeCell ref="B47:C47"/>
    <mergeCell ref="E47:G47"/>
    <mergeCell ref="B63:G63"/>
    <mergeCell ref="B64:C64"/>
    <mergeCell ref="E64:G64"/>
    <mergeCell ref="C55:D55"/>
    <mergeCell ref="B57:G57"/>
    <mergeCell ref="B60:G60"/>
    <mergeCell ref="B61:C61"/>
    <mergeCell ref="E61:G61"/>
    <mergeCell ref="B62:C62"/>
    <mergeCell ref="E62:G62"/>
    <mergeCell ref="B58:C58"/>
    <mergeCell ref="E58:G58"/>
    <mergeCell ref="B59:C59"/>
    <mergeCell ref="E59:G59"/>
    <mergeCell ref="B75:C75"/>
    <mergeCell ref="E75:G75"/>
    <mergeCell ref="B65:C65"/>
    <mergeCell ref="E65:G65"/>
    <mergeCell ref="C71:D71"/>
    <mergeCell ref="B73:G73"/>
    <mergeCell ref="B74:C74"/>
    <mergeCell ref="E74:G74"/>
    <mergeCell ref="B67:D67"/>
    <mergeCell ref="C68:D68"/>
    <mergeCell ref="C69:D69"/>
    <mergeCell ref="C70:D70"/>
    <mergeCell ref="C85:D85"/>
    <mergeCell ref="C86:D86"/>
    <mergeCell ref="B76:G76"/>
    <mergeCell ref="B77:C77"/>
    <mergeCell ref="E77:G77"/>
    <mergeCell ref="B81:C81"/>
    <mergeCell ref="E81:G81"/>
    <mergeCell ref="B83:D83"/>
    <mergeCell ref="C84:D84"/>
    <mergeCell ref="B78:C78"/>
    <mergeCell ref="E78:G78"/>
    <mergeCell ref="B79:G79"/>
    <mergeCell ref="B80:C80"/>
    <mergeCell ref="E80:G80"/>
    <mergeCell ref="B95:G95"/>
    <mergeCell ref="B96:C96"/>
    <mergeCell ref="E96:G96"/>
    <mergeCell ref="C87:D87"/>
    <mergeCell ref="B89:G89"/>
    <mergeCell ref="B92:G92"/>
    <mergeCell ref="B93:C93"/>
    <mergeCell ref="E93:G93"/>
    <mergeCell ref="B94:C94"/>
    <mergeCell ref="E94:G94"/>
    <mergeCell ref="B90:C90"/>
    <mergeCell ref="E90:G90"/>
    <mergeCell ref="B91:C91"/>
    <mergeCell ref="E91:G91"/>
    <mergeCell ref="B108:C108"/>
    <mergeCell ref="E108:G108"/>
    <mergeCell ref="B97:C97"/>
    <mergeCell ref="E97:G97"/>
    <mergeCell ref="C104:D104"/>
    <mergeCell ref="B106:G106"/>
    <mergeCell ref="B107:C107"/>
    <mergeCell ref="E107:G107"/>
    <mergeCell ref="B100:D100"/>
    <mergeCell ref="C101:D101"/>
    <mergeCell ref="C102:D102"/>
    <mergeCell ref="C103:D103"/>
    <mergeCell ref="C118:D118"/>
    <mergeCell ref="C119:D119"/>
    <mergeCell ref="B109:G109"/>
    <mergeCell ref="B110:C110"/>
    <mergeCell ref="E110:G110"/>
    <mergeCell ref="B114:C114"/>
    <mergeCell ref="E114:G114"/>
    <mergeCell ref="B116:D116"/>
    <mergeCell ref="C117:D117"/>
    <mergeCell ref="B111:C111"/>
    <mergeCell ref="E111:G111"/>
    <mergeCell ref="B112:G112"/>
    <mergeCell ref="B113:C113"/>
    <mergeCell ref="E113:G113"/>
    <mergeCell ref="B128:G128"/>
    <mergeCell ref="B129:C129"/>
    <mergeCell ref="E129:G129"/>
    <mergeCell ref="C120:D120"/>
    <mergeCell ref="B122:G122"/>
    <mergeCell ref="B125:G125"/>
    <mergeCell ref="B126:C126"/>
    <mergeCell ref="E126:G126"/>
    <mergeCell ref="B127:C127"/>
    <mergeCell ref="E127:G127"/>
    <mergeCell ref="B123:C123"/>
    <mergeCell ref="E123:G123"/>
    <mergeCell ref="B124:C124"/>
    <mergeCell ref="E124:G124"/>
    <mergeCell ref="B141:C141"/>
    <mergeCell ref="E141:G141"/>
    <mergeCell ref="B130:C130"/>
    <mergeCell ref="E130:G130"/>
    <mergeCell ref="C137:D137"/>
    <mergeCell ref="B139:G139"/>
    <mergeCell ref="B140:C140"/>
    <mergeCell ref="E140:G140"/>
    <mergeCell ref="B133:D133"/>
    <mergeCell ref="C134:D134"/>
    <mergeCell ref="C135:D135"/>
    <mergeCell ref="C136:D136"/>
    <mergeCell ref="B153:G153"/>
    <mergeCell ref="B154:C154"/>
    <mergeCell ref="E154:G154"/>
    <mergeCell ref="B142:G142"/>
    <mergeCell ref="B143:C143"/>
    <mergeCell ref="E143:G143"/>
    <mergeCell ref="B155:C155"/>
    <mergeCell ref="E155:G155"/>
    <mergeCell ref="B144:G144"/>
    <mergeCell ref="B145:C145"/>
    <mergeCell ref="E145:G145"/>
    <mergeCell ref="B147:D147"/>
    <mergeCell ref="C148:D148"/>
    <mergeCell ref="C149:D149"/>
    <mergeCell ref="C150:D150"/>
    <mergeCell ref="C151:D151"/>
    <mergeCell ref="B159:G159"/>
    <mergeCell ref="B160:C160"/>
    <mergeCell ref="E160:G160"/>
    <mergeCell ref="B161:C161"/>
    <mergeCell ref="E161:G161"/>
    <mergeCell ref="B156:G156"/>
    <mergeCell ref="B157:C157"/>
    <mergeCell ref="E157:G157"/>
    <mergeCell ref="B158:C158"/>
    <mergeCell ref="E158:G158"/>
    <mergeCell ref="B174:C174"/>
    <mergeCell ref="E174:G174"/>
    <mergeCell ref="B164:D164"/>
    <mergeCell ref="C165:D165"/>
    <mergeCell ref="E175:G175"/>
    <mergeCell ref="C166:D166"/>
    <mergeCell ref="C167:D167"/>
    <mergeCell ref="C168:D168"/>
    <mergeCell ref="B170:G170"/>
    <mergeCell ref="B171:C171"/>
    <mergeCell ref="E171:G171"/>
    <mergeCell ref="B172:C172"/>
    <mergeCell ref="E172:G172"/>
    <mergeCell ref="B173:G173"/>
    <mergeCell ref="C182:D182"/>
    <mergeCell ref="C183:D183"/>
    <mergeCell ref="C184:D184"/>
    <mergeCell ref="B175:C175"/>
    <mergeCell ref="B186:G186"/>
    <mergeCell ref="B187:C187"/>
    <mergeCell ref="E187:G187"/>
    <mergeCell ref="B176:G176"/>
    <mergeCell ref="B177:C177"/>
    <mergeCell ref="E177:G177"/>
    <mergeCell ref="B178:C178"/>
    <mergeCell ref="E178:G178"/>
    <mergeCell ref="B180:D180"/>
    <mergeCell ref="C181:D181"/>
    <mergeCell ref="B192:G192"/>
    <mergeCell ref="B193:C193"/>
    <mergeCell ref="E193:G193"/>
    <mergeCell ref="B194:C194"/>
    <mergeCell ref="E194:G194"/>
    <mergeCell ref="B191:C191"/>
    <mergeCell ref="E191:G191"/>
    <mergeCell ref="B188:C188"/>
    <mergeCell ref="E188:G188"/>
    <mergeCell ref="B189:G189"/>
    <mergeCell ref="B190:C190"/>
    <mergeCell ref="E190:G190"/>
  </mergeCells>
  <conditionalFormatting sqref="I2">
    <cfRule type="expression" priority="22" dxfId="0">
      <formula>ISERROR(I2)</formula>
    </cfRule>
  </conditionalFormatting>
  <conditionalFormatting sqref="I3:I5">
    <cfRule type="expression" priority="21" dxfId="0">
      <formula>ISERROR(I3)</formula>
    </cfRule>
  </conditionalFormatting>
  <conditionalFormatting sqref="I19">
    <cfRule type="expression" priority="20" dxfId="0">
      <formula>ISERROR(I19)</formula>
    </cfRule>
  </conditionalFormatting>
  <conditionalFormatting sqref="I20:I22">
    <cfRule type="expression" priority="19" dxfId="0">
      <formula>ISERROR(I20)</formula>
    </cfRule>
  </conditionalFormatting>
  <conditionalFormatting sqref="I35">
    <cfRule type="expression" priority="18" dxfId="0">
      <formula>ISERROR(I35)</formula>
    </cfRule>
  </conditionalFormatting>
  <conditionalFormatting sqref="I36:I38">
    <cfRule type="expression" priority="17" dxfId="0">
      <formula>ISERROR(I36)</formula>
    </cfRule>
  </conditionalFormatting>
  <conditionalFormatting sqref="I52">
    <cfRule type="expression" priority="16" dxfId="0">
      <formula>ISERROR(I52)</formula>
    </cfRule>
  </conditionalFormatting>
  <conditionalFormatting sqref="I53:I55">
    <cfRule type="expression" priority="15" dxfId="0">
      <formula>ISERROR(I53)</formula>
    </cfRule>
  </conditionalFormatting>
  <conditionalFormatting sqref="I68">
    <cfRule type="expression" priority="14" dxfId="0">
      <formula>ISERROR(I68)</formula>
    </cfRule>
  </conditionalFormatting>
  <conditionalFormatting sqref="I69:I71">
    <cfRule type="expression" priority="13" dxfId="0">
      <formula>ISERROR(I69)</formula>
    </cfRule>
  </conditionalFormatting>
  <conditionalFormatting sqref="I84">
    <cfRule type="expression" priority="12" dxfId="0">
      <formula>ISERROR(I84)</formula>
    </cfRule>
  </conditionalFormatting>
  <conditionalFormatting sqref="I85:I87">
    <cfRule type="expression" priority="11" dxfId="0">
      <formula>ISERROR(I85)</formula>
    </cfRule>
  </conditionalFormatting>
  <conditionalFormatting sqref="I101">
    <cfRule type="expression" priority="10" dxfId="0">
      <formula>ISERROR(I101)</formula>
    </cfRule>
  </conditionalFormatting>
  <conditionalFormatting sqref="I102:I104">
    <cfRule type="expression" priority="9" dxfId="0">
      <formula>ISERROR(I102)</formula>
    </cfRule>
  </conditionalFormatting>
  <conditionalFormatting sqref="I117">
    <cfRule type="expression" priority="8" dxfId="0">
      <formula>ISERROR(I117)</formula>
    </cfRule>
  </conditionalFormatting>
  <conditionalFormatting sqref="I118:I120">
    <cfRule type="expression" priority="7" dxfId="0">
      <formula>ISERROR(I118)</formula>
    </cfRule>
  </conditionalFormatting>
  <conditionalFormatting sqref="I148">
    <cfRule type="expression" priority="6" dxfId="0">
      <formula>ISERROR(I148)</formula>
    </cfRule>
  </conditionalFormatting>
  <conditionalFormatting sqref="I149:I151">
    <cfRule type="expression" priority="5" dxfId="0">
      <formula>ISERROR(I149)</formula>
    </cfRule>
  </conditionalFormatting>
  <conditionalFormatting sqref="I165">
    <cfRule type="expression" priority="4" dxfId="0">
      <formula>ISERROR(I165)</formula>
    </cfRule>
  </conditionalFormatting>
  <conditionalFormatting sqref="I166:I168">
    <cfRule type="expression" priority="3" dxfId="0">
      <formula>ISERROR(I166)</formula>
    </cfRule>
  </conditionalFormatting>
  <conditionalFormatting sqref="I181">
    <cfRule type="expression" priority="2" dxfId="0">
      <formula>ISERROR(I181)</formula>
    </cfRule>
  </conditionalFormatting>
  <conditionalFormatting sqref="I182:I184">
    <cfRule type="expression" priority="1" dxfId="0">
      <formula>ISERROR(I182)</formula>
    </cfRule>
  </conditionalFormatting>
  <printOptions horizontalCentered="1" vertic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E13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.00390625" style="1" bestFit="1" customWidth="1"/>
    <col min="2" max="2" width="19.57421875" style="2" bestFit="1" customWidth="1"/>
    <col min="3" max="3" width="27.7109375" style="2" bestFit="1" customWidth="1"/>
    <col min="4" max="4" width="5.00390625" style="1" bestFit="1" customWidth="1"/>
    <col min="5" max="5" width="4.57421875" style="1" bestFit="1" customWidth="1"/>
    <col min="6" max="16384" width="9.140625" style="1" customWidth="1"/>
  </cols>
  <sheetData>
    <row r="1" spans="1:5" ht="15.75" customHeight="1">
      <c r="A1" s="62" t="s">
        <v>568</v>
      </c>
      <c r="B1" s="62"/>
      <c r="C1" s="62"/>
      <c r="D1" s="62"/>
      <c r="E1" s="62"/>
    </row>
    <row r="2" spans="1:5" ht="15">
      <c r="A2" s="52">
        <v>1</v>
      </c>
      <c r="B2" s="53" t="s">
        <v>50</v>
      </c>
      <c r="C2" s="53" t="s">
        <v>24</v>
      </c>
      <c r="D2" s="54">
        <v>2000</v>
      </c>
      <c r="E2" s="54" t="s">
        <v>19</v>
      </c>
    </row>
    <row r="3" spans="1:5" ht="15">
      <c r="A3" s="36">
        <v>2</v>
      </c>
      <c r="B3" s="32" t="s">
        <v>6</v>
      </c>
      <c r="C3" s="32" t="s">
        <v>7</v>
      </c>
      <c r="D3" s="37">
        <v>2000</v>
      </c>
      <c r="E3" s="37" t="s">
        <v>0</v>
      </c>
    </row>
    <row r="4" spans="1:5" ht="15">
      <c r="A4" s="52">
        <v>3</v>
      </c>
      <c r="B4" s="53" t="s">
        <v>23</v>
      </c>
      <c r="C4" s="53" t="s">
        <v>24</v>
      </c>
      <c r="D4" s="54">
        <v>1998</v>
      </c>
      <c r="E4" s="54" t="s">
        <v>446</v>
      </c>
    </row>
    <row r="5" spans="1:5" ht="15">
      <c r="A5" s="36">
        <v>4</v>
      </c>
      <c r="B5" s="32" t="s">
        <v>97</v>
      </c>
      <c r="C5" s="32" t="s">
        <v>24</v>
      </c>
      <c r="D5" s="37">
        <v>2001</v>
      </c>
      <c r="E5" s="37" t="s">
        <v>19</v>
      </c>
    </row>
    <row r="6" spans="1:5" ht="15">
      <c r="A6" s="52">
        <v>5</v>
      </c>
      <c r="B6" s="53" t="s">
        <v>54</v>
      </c>
      <c r="C6" s="53" t="s">
        <v>24</v>
      </c>
      <c r="D6" s="54">
        <v>1999</v>
      </c>
      <c r="E6" s="54" t="s">
        <v>19</v>
      </c>
    </row>
    <row r="7" spans="1:5" ht="15">
      <c r="A7" s="36">
        <v>6</v>
      </c>
      <c r="B7" s="32" t="s">
        <v>264</v>
      </c>
      <c r="C7" s="32" t="s">
        <v>24</v>
      </c>
      <c r="D7" s="37">
        <v>2000</v>
      </c>
      <c r="E7" s="37" t="s">
        <v>0</v>
      </c>
    </row>
    <row r="8" spans="1:5" ht="15">
      <c r="A8" s="36">
        <v>7</v>
      </c>
      <c r="B8" s="32" t="s">
        <v>3</v>
      </c>
      <c r="C8" s="32" t="s">
        <v>4</v>
      </c>
      <c r="D8" s="37">
        <v>2000</v>
      </c>
      <c r="E8" s="37" t="s">
        <v>0</v>
      </c>
    </row>
    <row r="9" spans="1:5" ht="15">
      <c r="A9" s="36">
        <v>8</v>
      </c>
      <c r="B9" s="32" t="s">
        <v>15</v>
      </c>
      <c r="C9" s="32" t="s">
        <v>4</v>
      </c>
      <c r="D9" s="37">
        <v>2001</v>
      </c>
      <c r="E9" s="37" t="s">
        <v>0</v>
      </c>
    </row>
    <row r="10" spans="1:5" ht="15">
      <c r="A10" s="36">
        <v>9</v>
      </c>
      <c r="B10" s="32" t="s">
        <v>8</v>
      </c>
      <c r="C10" s="32" t="s">
        <v>4</v>
      </c>
      <c r="D10" s="37">
        <v>2000</v>
      </c>
      <c r="E10" s="37" t="s">
        <v>0</v>
      </c>
    </row>
    <row r="11" spans="1:5" ht="15">
      <c r="A11" s="36">
        <v>10</v>
      </c>
      <c r="B11" s="32" t="s">
        <v>11</v>
      </c>
      <c r="C11" s="32" t="s">
        <v>85</v>
      </c>
      <c r="D11" s="37">
        <v>1996</v>
      </c>
      <c r="E11" s="37" t="s">
        <v>2</v>
      </c>
    </row>
    <row r="12" spans="1:5" ht="15">
      <c r="A12" s="36">
        <v>11</v>
      </c>
      <c r="B12" s="32" t="s">
        <v>26</v>
      </c>
      <c r="C12" s="32" t="s">
        <v>27</v>
      </c>
      <c r="D12" s="37">
        <v>2002</v>
      </c>
      <c r="E12" s="37" t="s">
        <v>35</v>
      </c>
    </row>
    <row r="13" spans="1:5" ht="15">
      <c r="A13" s="36">
        <v>12</v>
      </c>
      <c r="B13" s="32" t="s">
        <v>41</v>
      </c>
      <c r="C13" s="32" t="s">
        <v>22</v>
      </c>
      <c r="D13" s="37">
        <v>2004</v>
      </c>
      <c r="E13" s="37" t="s">
        <v>9</v>
      </c>
    </row>
    <row r="14" spans="1:5" ht="15">
      <c r="A14" s="36">
        <v>13</v>
      </c>
      <c r="B14" s="32" t="s">
        <v>16</v>
      </c>
      <c r="C14" s="32" t="s">
        <v>442</v>
      </c>
      <c r="D14" s="37">
        <v>2002</v>
      </c>
      <c r="E14" s="37" t="s">
        <v>5</v>
      </c>
    </row>
    <row r="15" spans="1:5" ht="15">
      <c r="A15" s="36">
        <v>14</v>
      </c>
      <c r="B15" s="32" t="s">
        <v>34</v>
      </c>
      <c r="C15" s="32" t="s">
        <v>24</v>
      </c>
      <c r="D15" s="37">
        <v>2001</v>
      </c>
      <c r="E15" s="37" t="s">
        <v>19</v>
      </c>
    </row>
    <row r="16" spans="1:5" ht="15">
      <c r="A16" s="36">
        <v>15</v>
      </c>
      <c r="B16" s="32" t="s">
        <v>452</v>
      </c>
      <c r="C16" s="32" t="s">
        <v>299</v>
      </c>
      <c r="D16" s="37">
        <v>1996</v>
      </c>
      <c r="E16" s="37" t="s">
        <v>446</v>
      </c>
    </row>
    <row r="17" spans="1:5" ht="15">
      <c r="A17" s="36">
        <v>16</v>
      </c>
      <c r="B17" s="32" t="s">
        <v>13</v>
      </c>
      <c r="C17" s="32" t="s">
        <v>267</v>
      </c>
      <c r="D17" s="37">
        <v>1998</v>
      </c>
      <c r="E17" s="37" t="s">
        <v>2</v>
      </c>
    </row>
    <row r="18" spans="1:5" ht="15">
      <c r="A18" s="36">
        <v>17</v>
      </c>
      <c r="B18" s="32" t="s">
        <v>37</v>
      </c>
      <c r="C18" s="32" t="s">
        <v>38</v>
      </c>
      <c r="D18" s="37">
        <v>1997</v>
      </c>
      <c r="E18" s="37" t="s">
        <v>2</v>
      </c>
    </row>
    <row r="19" spans="1:5" ht="15">
      <c r="A19" s="36">
        <v>18</v>
      </c>
      <c r="B19" s="32" t="s">
        <v>73</v>
      </c>
      <c r="C19" s="32" t="s">
        <v>598</v>
      </c>
      <c r="D19" s="37">
        <v>2000</v>
      </c>
      <c r="E19" s="37" t="s">
        <v>0</v>
      </c>
    </row>
    <row r="20" spans="1:5" ht="15">
      <c r="A20" s="52">
        <v>19</v>
      </c>
      <c r="B20" s="53" t="s">
        <v>29</v>
      </c>
      <c r="C20" s="53" t="s">
        <v>4</v>
      </c>
      <c r="D20" s="54">
        <v>1997</v>
      </c>
      <c r="E20" s="54" t="s">
        <v>2</v>
      </c>
    </row>
    <row r="21" spans="1:5" ht="15">
      <c r="A21" s="36">
        <v>20</v>
      </c>
      <c r="B21" s="32" t="s">
        <v>25</v>
      </c>
      <c r="C21" s="32" t="s">
        <v>4</v>
      </c>
      <c r="D21" s="37">
        <v>2002</v>
      </c>
      <c r="E21" s="37" t="s">
        <v>5</v>
      </c>
    </row>
    <row r="22" spans="1:5" ht="15">
      <c r="A22" s="36">
        <v>21</v>
      </c>
      <c r="B22" s="32" t="s">
        <v>78</v>
      </c>
      <c r="C22" s="32" t="s">
        <v>79</v>
      </c>
      <c r="D22" s="37">
        <v>2001</v>
      </c>
      <c r="E22" s="37" t="s">
        <v>0</v>
      </c>
    </row>
    <row r="23" spans="1:5" ht="15">
      <c r="A23" s="36">
        <v>22</v>
      </c>
      <c r="B23" s="32" t="s">
        <v>21</v>
      </c>
      <c r="C23" s="32" t="s">
        <v>22</v>
      </c>
      <c r="D23" s="37">
        <v>2002</v>
      </c>
      <c r="E23" s="37" t="s">
        <v>5</v>
      </c>
    </row>
    <row r="24" spans="1:5" ht="15">
      <c r="A24" s="36">
        <v>23</v>
      </c>
      <c r="B24" s="32" t="s">
        <v>44</v>
      </c>
      <c r="C24" s="32" t="s">
        <v>45</v>
      </c>
      <c r="D24" s="37">
        <v>2004</v>
      </c>
      <c r="E24" s="37" t="s">
        <v>9</v>
      </c>
    </row>
    <row r="25" spans="1:5" ht="15">
      <c r="A25" s="36">
        <v>24</v>
      </c>
      <c r="B25" s="32" t="s">
        <v>65</v>
      </c>
      <c r="C25" s="32" t="s">
        <v>18</v>
      </c>
      <c r="D25" s="37">
        <v>2005</v>
      </c>
      <c r="E25" s="37" t="s">
        <v>9</v>
      </c>
    </row>
    <row r="26" spans="1:5" ht="15">
      <c r="A26" s="36">
        <v>25</v>
      </c>
      <c r="B26" s="32" t="s">
        <v>63</v>
      </c>
      <c r="C26" s="32" t="s">
        <v>64</v>
      </c>
      <c r="D26" s="37">
        <v>1999</v>
      </c>
      <c r="E26" s="37" t="s">
        <v>0</v>
      </c>
    </row>
    <row r="27" spans="1:5" ht="15">
      <c r="A27" s="36">
        <v>26</v>
      </c>
      <c r="B27" s="32" t="s">
        <v>61</v>
      </c>
      <c r="C27" s="32" t="s">
        <v>22</v>
      </c>
      <c r="D27" s="37">
        <v>2002</v>
      </c>
      <c r="E27" s="37" t="s">
        <v>5</v>
      </c>
    </row>
    <row r="28" spans="1:5" ht="15">
      <c r="A28" s="36">
        <v>27</v>
      </c>
      <c r="B28" s="32" t="s">
        <v>58</v>
      </c>
      <c r="C28" s="32" t="s">
        <v>59</v>
      </c>
      <c r="D28" s="37">
        <v>2000</v>
      </c>
      <c r="E28" s="37" t="s">
        <v>0</v>
      </c>
    </row>
    <row r="29" spans="1:5" ht="15">
      <c r="A29" s="36">
        <v>28</v>
      </c>
      <c r="B29" s="32" t="s">
        <v>49</v>
      </c>
      <c r="C29" s="32" t="s">
        <v>4</v>
      </c>
      <c r="D29" s="37">
        <v>2000</v>
      </c>
      <c r="E29" s="37" t="s">
        <v>0</v>
      </c>
    </row>
    <row r="30" spans="1:5" ht="15">
      <c r="A30" s="36">
        <v>29</v>
      </c>
      <c r="B30" s="32" t="s">
        <v>48</v>
      </c>
      <c r="C30" s="32" t="s">
        <v>10</v>
      </c>
      <c r="D30" s="37">
        <v>2000</v>
      </c>
      <c r="E30" s="37" t="s">
        <v>0</v>
      </c>
    </row>
    <row r="31" spans="1:5" ht="15">
      <c r="A31" s="36">
        <v>30</v>
      </c>
      <c r="B31" s="32" t="s">
        <v>43</v>
      </c>
      <c r="C31" s="32" t="s">
        <v>4</v>
      </c>
      <c r="D31" s="37">
        <v>2002</v>
      </c>
      <c r="E31" s="37" t="s">
        <v>5</v>
      </c>
    </row>
    <row r="32" spans="1:5" ht="15">
      <c r="A32" s="36">
        <v>31</v>
      </c>
      <c r="B32" s="32" t="s">
        <v>60</v>
      </c>
      <c r="C32" s="32" t="s">
        <v>7</v>
      </c>
      <c r="D32" s="37">
        <v>2002</v>
      </c>
      <c r="E32" s="37" t="s">
        <v>35</v>
      </c>
    </row>
    <row r="33" spans="1:5" ht="15">
      <c r="A33" s="36">
        <v>32</v>
      </c>
      <c r="B33" s="32" t="s">
        <v>75</v>
      </c>
      <c r="C33" s="32" t="s">
        <v>76</v>
      </c>
      <c r="D33" s="37">
        <v>2004</v>
      </c>
      <c r="E33" s="37" t="s">
        <v>9</v>
      </c>
    </row>
    <row r="34" spans="1:5" ht="15">
      <c r="A34" s="36">
        <v>33</v>
      </c>
      <c r="B34" s="32" t="s">
        <v>40</v>
      </c>
      <c r="C34" s="32" t="s">
        <v>1</v>
      </c>
      <c r="D34" s="37">
        <v>2001</v>
      </c>
      <c r="E34" s="37" t="s">
        <v>0</v>
      </c>
    </row>
    <row r="35" spans="1:5" ht="15">
      <c r="A35" s="36">
        <v>34</v>
      </c>
      <c r="B35" s="32" t="s">
        <v>47</v>
      </c>
      <c r="C35" s="32" t="s">
        <v>1</v>
      </c>
      <c r="D35" s="37">
        <v>2000</v>
      </c>
      <c r="E35" s="37" t="s">
        <v>19</v>
      </c>
    </row>
    <row r="36" spans="1:5" ht="15">
      <c r="A36" s="36">
        <v>35</v>
      </c>
      <c r="B36" s="32" t="s">
        <v>52</v>
      </c>
      <c r="C36" s="32" t="s">
        <v>1</v>
      </c>
      <c r="D36" s="37">
        <v>2002</v>
      </c>
      <c r="E36" s="37" t="s">
        <v>5</v>
      </c>
    </row>
    <row r="37" spans="1:5" ht="15">
      <c r="A37" s="36">
        <v>36</v>
      </c>
      <c r="B37" s="32" t="s">
        <v>57</v>
      </c>
      <c r="C37" s="32" t="s">
        <v>1</v>
      </c>
      <c r="D37" s="37">
        <v>2000</v>
      </c>
      <c r="E37" s="37" t="s">
        <v>0</v>
      </c>
    </row>
    <row r="38" spans="1:5" ht="15">
      <c r="A38" s="36">
        <v>37</v>
      </c>
      <c r="B38" s="32" t="s">
        <v>70</v>
      </c>
      <c r="C38" s="32" t="s">
        <v>32</v>
      </c>
      <c r="D38" s="37">
        <v>2002</v>
      </c>
      <c r="E38" s="37" t="s">
        <v>5</v>
      </c>
    </row>
    <row r="39" spans="1:5" ht="15">
      <c r="A39" s="36">
        <v>38</v>
      </c>
      <c r="B39" s="32" t="s">
        <v>71</v>
      </c>
      <c r="C39" s="32" t="s">
        <v>45</v>
      </c>
      <c r="D39" s="37">
        <v>2002</v>
      </c>
      <c r="E39" s="37" t="s">
        <v>5</v>
      </c>
    </row>
    <row r="40" spans="1:5" ht="15">
      <c r="A40" s="36">
        <v>39</v>
      </c>
      <c r="B40" s="32" t="s">
        <v>91</v>
      </c>
      <c r="C40" s="32" t="s">
        <v>7</v>
      </c>
      <c r="D40" s="37">
        <v>2003</v>
      </c>
      <c r="E40" s="37" t="s">
        <v>35</v>
      </c>
    </row>
    <row r="41" spans="1:5" ht="15">
      <c r="A41" s="36">
        <v>40</v>
      </c>
      <c r="B41" s="32" t="s">
        <v>298</v>
      </c>
      <c r="C41" s="32" t="s">
        <v>299</v>
      </c>
      <c r="D41" s="37">
        <v>1999</v>
      </c>
      <c r="E41" s="37" t="s">
        <v>0</v>
      </c>
    </row>
    <row r="42" spans="1:5" ht="15">
      <c r="A42" s="36">
        <v>41</v>
      </c>
      <c r="B42" s="32" t="s">
        <v>62</v>
      </c>
      <c r="C42" s="32" t="s">
        <v>195</v>
      </c>
      <c r="D42" s="37">
        <v>2003</v>
      </c>
      <c r="E42" s="37" t="s">
        <v>35</v>
      </c>
    </row>
    <row r="43" spans="1:5" ht="15">
      <c r="A43" s="36">
        <v>42</v>
      </c>
      <c r="B43" s="32" t="s">
        <v>81</v>
      </c>
      <c r="C43" s="32" t="s">
        <v>7</v>
      </c>
      <c r="D43" s="37">
        <v>2005</v>
      </c>
      <c r="E43" s="37" t="s">
        <v>9</v>
      </c>
    </row>
    <row r="44" spans="1:5" ht="15">
      <c r="A44" s="36">
        <v>43</v>
      </c>
      <c r="B44" s="32" t="s">
        <v>69</v>
      </c>
      <c r="C44" s="32" t="s">
        <v>18</v>
      </c>
      <c r="D44" s="37">
        <v>2005</v>
      </c>
      <c r="E44" s="37" t="s">
        <v>9</v>
      </c>
    </row>
    <row r="45" spans="1:5" ht="15">
      <c r="A45" s="36">
        <v>44</v>
      </c>
      <c r="B45" s="32" t="s">
        <v>72</v>
      </c>
      <c r="C45" s="32" t="s">
        <v>7</v>
      </c>
      <c r="D45" s="37">
        <v>2004</v>
      </c>
      <c r="E45" s="37" t="s">
        <v>9</v>
      </c>
    </row>
    <row r="46" spans="1:5" ht="15">
      <c r="A46" s="36">
        <v>45</v>
      </c>
      <c r="B46" s="32" t="s">
        <v>108</v>
      </c>
      <c r="C46" s="32" t="s">
        <v>22</v>
      </c>
      <c r="D46" s="37">
        <v>2006</v>
      </c>
      <c r="E46" s="37" t="s">
        <v>84</v>
      </c>
    </row>
    <row r="47" spans="1:5" ht="15">
      <c r="A47" s="36">
        <v>46</v>
      </c>
      <c r="B47" s="32" t="s">
        <v>66</v>
      </c>
      <c r="C47" s="32" t="s">
        <v>1</v>
      </c>
      <c r="D47" s="37">
        <v>2002</v>
      </c>
      <c r="E47" s="37" t="s">
        <v>5</v>
      </c>
    </row>
    <row r="48" spans="1:5" ht="15">
      <c r="A48" s="36">
        <v>47</v>
      </c>
      <c r="B48" s="32" t="s">
        <v>55</v>
      </c>
      <c r="C48" s="32" t="s">
        <v>56</v>
      </c>
      <c r="D48" s="37">
        <v>2000</v>
      </c>
      <c r="E48" s="37" t="s">
        <v>0</v>
      </c>
    </row>
    <row r="49" spans="1:5" ht="15">
      <c r="A49" s="36">
        <v>48</v>
      </c>
      <c r="B49" s="32" t="s">
        <v>83</v>
      </c>
      <c r="C49" s="32" t="s">
        <v>1</v>
      </c>
      <c r="D49" s="37">
        <v>2005</v>
      </c>
      <c r="E49" s="37" t="s">
        <v>28</v>
      </c>
    </row>
    <row r="50" spans="1:5" ht="15">
      <c r="A50" s="52">
        <v>49</v>
      </c>
      <c r="B50" s="53" t="s">
        <v>305</v>
      </c>
      <c r="C50" s="53" t="s">
        <v>59</v>
      </c>
      <c r="D50" s="54">
        <v>1998</v>
      </c>
      <c r="E50" s="54" t="s">
        <v>2</v>
      </c>
    </row>
    <row r="51" spans="1:5" ht="15">
      <c r="A51" s="36">
        <v>50</v>
      </c>
      <c r="B51" s="32" t="s">
        <v>74</v>
      </c>
      <c r="C51" s="32" t="s">
        <v>64</v>
      </c>
      <c r="D51" s="37">
        <v>2001</v>
      </c>
      <c r="E51" s="37" t="s">
        <v>0</v>
      </c>
    </row>
    <row r="52" spans="1:5" ht="15">
      <c r="A52" s="36">
        <v>51</v>
      </c>
      <c r="B52" s="32" t="s">
        <v>87</v>
      </c>
      <c r="C52" s="32" t="s">
        <v>85</v>
      </c>
      <c r="D52" s="37">
        <v>2004</v>
      </c>
      <c r="E52" s="37" t="s">
        <v>28</v>
      </c>
    </row>
    <row r="53" spans="1:5" ht="15">
      <c r="A53" s="36">
        <v>52</v>
      </c>
      <c r="B53" s="32" t="s">
        <v>464</v>
      </c>
      <c r="C53" s="32" t="s">
        <v>465</v>
      </c>
      <c r="D53" s="37">
        <v>2000</v>
      </c>
      <c r="E53" s="37" t="s">
        <v>0</v>
      </c>
    </row>
    <row r="54" spans="1:5" ht="15">
      <c r="A54" s="36">
        <v>53</v>
      </c>
      <c r="B54" s="32" t="s">
        <v>106</v>
      </c>
      <c r="C54" s="32" t="s">
        <v>59</v>
      </c>
      <c r="D54" s="37">
        <v>2001</v>
      </c>
      <c r="E54" s="37" t="s">
        <v>0</v>
      </c>
    </row>
    <row r="55" spans="1:5" ht="15">
      <c r="A55" s="36">
        <v>54</v>
      </c>
      <c r="B55" s="32" t="s">
        <v>300</v>
      </c>
      <c r="C55" s="32" t="s">
        <v>299</v>
      </c>
      <c r="D55" s="37">
        <v>2000</v>
      </c>
      <c r="E55" s="37" t="s">
        <v>0</v>
      </c>
    </row>
    <row r="56" spans="1:5" ht="15">
      <c r="A56" s="36">
        <v>55</v>
      </c>
      <c r="B56" s="32" t="s">
        <v>100</v>
      </c>
      <c r="C56" s="32" t="s">
        <v>32</v>
      </c>
      <c r="D56" s="37">
        <v>2002</v>
      </c>
      <c r="E56" s="37" t="s">
        <v>5</v>
      </c>
    </row>
    <row r="57" spans="1:5" ht="15">
      <c r="A57" s="36">
        <v>56</v>
      </c>
      <c r="B57" s="32" t="s">
        <v>93</v>
      </c>
      <c r="C57" s="32" t="s">
        <v>56</v>
      </c>
      <c r="D57" s="37">
        <v>2001</v>
      </c>
      <c r="E57" s="37" t="s">
        <v>0</v>
      </c>
    </row>
    <row r="58" spans="1:5" ht="15">
      <c r="A58" s="36">
        <v>57</v>
      </c>
      <c r="B58" s="32" t="s">
        <v>89</v>
      </c>
      <c r="C58" s="32" t="s">
        <v>64</v>
      </c>
      <c r="D58" s="37">
        <v>2001</v>
      </c>
      <c r="E58" s="37" t="s">
        <v>0</v>
      </c>
    </row>
    <row r="59" spans="1:5" ht="15">
      <c r="A59" s="36">
        <v>58</v>
      </c>
      <c r="B59" s="32" t="s">
        <v>102</v>
      </c>
      <c r="C59" s="32" t="s">
        <v>64</v>
      </c>
      <c r="D59" s="37">
        <v>2002</v>
      </c>
      <c r="E59" s="37" t="s">
        <v>5</v>
      </c>
    </row>
    <row r="60" spans="1:5" ht="15">
      <c r="A60" s="52">
        <v>59</v>
      </c>
      <c r="B60" s="53" t="s">
        <v>80</v>
      </c>
      <c r="C60" s="53" t="s">
        <v>7</v>
      </c>
      <c r="D60" s="54">
        <v>2001</v>
      </c>
      <c r="E60" s="54" t="s">
        <v>0</v>
      </c>
    </row>
    <row r="61" spans="1:5" ht="15">
      <c r="A61" s="36">
        <v>60</v>
      </c>
      <c r="B61" s="32" t="s">
        <v>88</v>
      </c>
      <c r="C61" s="32" t="s">
        <v>64</v>
      </c>
      <c r="D61" s="37">
        <v>2004</v>
      </c>
      <c r="E61" s="37" t="s">
        <v>28</v>
      </c>
    </row>
    <row r="62" spans="1:5" ht="15">
      <c r="A62" s="36">
        <v>61</v>
      </c>
      <c r="B62" s="32" t="s">
        <v>270</v>
      </c>
      <c r="C62" s="32" t="s">
        <v>269</v>
      </c>
      <c r="D62" s="37">
        <v>2002</v>
      </c>
      <c r="E62" s="37" t="s">
        <v>5</v>
      </c>
    </row>
    <row r="63" spans="1:5" ht="15">
      <c r="A63" s="36">
        <v>62</v>
      </c>
      <c r="B63" s="32" t="s">
        <v>117</v>
      </c>
      <c r="C63" s="32" t="s">
        <v>118</v>
      </c>
      <c r="D63" s="37">
        <v>2004</v>
      </c>
      <c r="E63" s="37" t="s">
        <v>9</v>
      </c>
    </row>
    <row r="64" spans="1:5" ht="15">
      <c r="A64" s="36">
        <v>63</v>
      </c>
      <c r="B64" s="32" t="s">
        <v>273</v>
      </c>
      <c r="C64" s="32" t="s">
        <v>64</v>
      </c>
      <c r="D64" s="37">
        <v>2006</v>
      </c>
      <c r="E64" s="37" t="s">
        <v>42</v>
      </c>
    </row>
    <row r="65" spans="1:5" ht="15">
      <c r="A65" s="36">
        <v>64</v>
      </c>
      <c r="B65" s="32" t="s">
        <v>92</v>
      </c>
      <c r="C65" s="32" t="s">
        <v>64</v>
      </c>
      <c r="D65" s="37">
        <v>2006</v>
      </c>
      <c r="E65" s="37" t="s">
        <v>84</v>
      </c>
    </row>
    <row r="66" spans="1:5" ht="15">
      <c r="A66" s="36">
        <v>65</v>
      </c>
      <c r="B66" s="32" t="s">
        <v>362</v>
      </c>
      <c r="C66" s="32" t="s">
        <v>299</v>
      </c>
      <c r="D66" s="37">
        <v>2003</v>
      </c>
      <c r="E66" s="37" t="s">
        <v>5</v>
      </c>
    </row>
    <row r="67" spans="1:5" ht="15">
      <c r="A67" s="36">
        <v>66</v>
      </c>
      <c r="B67" s="32" t="s">
        <v>417</v>
      </c>
      <c r="C67" s="32" t="s">
        <v>299</v>
      </c>
      <c r="D67" s="37">
        <v>2000</v>
      </c>
      <c r="E67" s="37" t="s">
        <v>0</v>
      </c>
    </row>
    <row r="68" spans="1:5" ht="15">
      <c r="A68" s="36">
        <v>67</v>
      </c>
      <c r="B68" s="32" t="s">
        <v>272</v>
      </c>
      <c r="C68" s="32" t="s">
        <v>1</v>
      </c>
      <c r="D68" s="37">
        <v>2002</v>
      </c>
      <c r="E68" s="37" t="s">
        <v>35</v>
      </c>
    </row>
    <row r="69" spans="1:5" ht="15">
      <c r="A69" s="36">
        <v>68</v>
      </c>
      <c r="B69" s="32" t="s">
        <v>301</v>
      </c>
      <c r="C69" s="32" t="s">
        <v>299</v>
      </c>
      <c r="D69" s="37">
        <v>2005</v>
      </c>
      <c r="E69" s="37" t="s">
        <v>9</v>
      </c>
    </row>
    <row r="70" spans="1:5" ht="15">
      <c r="A70" s="52">
        <v>69</v>
      </c>
      <c r="B70" s="53" t="s">
        <v>304</v>
      </c>
      <c r="C70" s="53" t="s">
        <v>129</v>
      </c>
      <c r="D70" s="54">
        <v>2003</v>
      </c>
      <c r="E70" s="54" t="s">
        <v>5</v>
      </c>
    </row>
    <row r="71" spans="1:5" ht="15">
      <c r="A71" s="36">
        <v>70</v>
      </c>
      <c r="B71" s="32" t="s">
        <v>479</v>
      </c>
      <c r="C71" s="32" t="s">
        <v>480</v>
      </c>
      <c r="D71" s="37">
        <v>2003</v>
      </c>
      <c r="E71" s="37" t="s">
        <v>35</v>
      </c>
    </row>
    <row r="72" spans="1:5" ht="15">
      <c r="A72" s="36">
        <v>71</v>
      </c>
      <c r="B72" s="32" t="s">
        <v>119</v>
      </c>
      <c r="C72" s="32" t="s">
        <v>4</v>
      </c>
      <c r="D72" s="37">
        <v>2007</v>
      </c>
      <c r="E72" s="37" t="s">
        <v>84</v>
      </c>
    </row>
    <row r="73" spans="1:5" ht="15">
      <c r="A73" s="36">
        <v>72</v>
      </c>
      <c r="B73" s="32" t="s">
        <v>132</v>
      </c>
      <c r="C73" s="32" t="s">
        <v>7</v>
      </c>
      <c r="D73" s="37">
        <v>2006</v>
      </c>
      <c r="E73" s="37" t="s">
        <v>84</v>
      </c>
    </row>
    <row r="74" spans="1:5" ht="15">
      <c r="A74" s="36">
        <v>73</v>
      </c>
      <c r="B74" s="32" t="s">
        <v>482</v>
      </c>
      <c r="C74" s="32" t="s">
        <v>472</v>
      </c>
      <c r="D74" s="37">
        <v>2003</v>
      </c>
      <c r="E74" s="37" t="s">
        <v>35</v>
      </c>
    </row>
    <row r="75" spans="1:5" ht="15">
      <c r="A75" s="36">
        <v>74</v>
      </c>
      <c r="B75" s="32" t="s">
        <v>484</v>
      </c>
      <c r="C75" s="32" t="s">
        <v>18</v>
      </c>
      <c r="D75" s="37">
        <v>2008</v>
      </c>
      <c r="E75" s="37" t="s">
        <v>42</v>
      </c>
    </row>
    <row r="76" spans="1:5" ht="15">
      <c r="A76" s="36">
        <v>75</v>
      </c>
      <c r="B76" s="32" t="s">
        <v>68</v>
      </c>
      <c r="C76" s="32" t="s">
        <v>64</v>
      </c>
      <c r="D76" s="37">
        <v>2003</v>
      </c>
      <c r="E76" s="37" t="s">
        <v>5</v>
      </c>
    </row>
    <row r="77" spans="1:5" ht="15">
      <c r="A77" s="36">
        <v>76</v>
      </c>
      <c r="B77" s="32" t="s">
        <v>101</v>
      </c>
      <c r="C77" s="32" t="s">
        <v>1</v>
      </c>
      <c r="D77" s="37">
        <v>2003</v>
      </c>
      <c r="E77" s="37" t="s">
        <v>5</v>
      </c>
    </row>
    <row r="78" spans="1:5" ht="15">
      <c r="A78" s="36">
        <v>77</v>
      </c>
      <c r="B78" s="32" t="s">
        <v>263</v>
      </c>
      <c r="C78" s="32" t="s">
        <v>18</v>
      </c>
      <c r="D78" s="37">
        <v>2007</v>
      </c>
      <c r="E78" s="37" t="s">
        <v>42</v>
      </c>
    </row>
    <row r="79" spans="1:5" ht="15">
      <c r="A79" s="36">
        <v>78</v>
      </c>
      <c r="B79" s="32" t="s">
        <v>357</v>
      </c>
      <c r="C79" s="32" t="s">
        <v>118</v>
      </c>
      <c r="D79" s="37">
        <v>2004</v>
      </c>
      <c r="E79" s="37" t="s">
        <v>9</v>
      </c>
    </row>
    <row r="80" spans="1:5" ht="15">
      <c r="A80" s="36">
        <v>79</v>
      </c>
      <c r="B80" s="32" t="s">
        <v>358</v>
      </c>
      <c r="C80" s="32" t="s">
        <v>12</v>
      </c>
      <c r="D80" s="37">
        <v>2001</v>
      </c>
      <c r="E80" s="37" t="s">
        <v>0</v>
      </c>
    </row>
    <row r="81" spans="1:5" ht="15">
      <c r="A81" s="52">
        <v>80</v>
      </c>
      <c r="B81" s="53" t="s">
        <v>105</v>
      </c>
      <c r="C81" s="53" t="s">
        <v>18</v>
      </c>
      <c r="D81" s="54">
        <v>2005</v>
      </c>
      <c r="E81" s="54" t="s">
        <v>9</v>
      </c>
    </row>
    <row r="82" spans="1:5" ht="15">
      <c r="A82" s="36">
        <v>81</v>
      </c>
      <c r="B82" s="32" t="s">
        <v>96</v>
      </c>
      <c r="C82" s="32" t="s">
        <v>45</v>
      </c>
      <c r="D82" s="37">
        <v>2005</v>
      </c>
      <c r="E82" s="37" t="s">
        <v>9</v>
      </c>
    </row>
    <row r="83" spans="1:5" ht="15">
      <c r="A83" s="36">
        <v>82</v>
      </c>
      <c r="B83" s="32" t="s">
        <v>128</v>
      </c>
      <c r="C83" s="32" t="s">
        <v>129</v>
      </c>
      <c r="D83" s="37">
        <v>2002</v>
      </c>
      <c r="E83" s="37" t="s">
        <v>5</v>
      </c>
    </row>
    <row r="84" spans="1:5" ht="15">
      <c r="A84" s="36">
        <v>83</v>
      </c>
      <c r="B84" s="32" t="s">
        <v>303</v>
      </c>
      <c r="C84" s="32" t="s">
        <v>129</v>
      </c>
      <c r="D84" s="37">
        <v>2002</v>
      </c>
      <c r="E84" s="37" t="s">
        <v>5</v>
      </c>
    </row>
    <row r="85" spans="1:5" ht="15">
      <c r="A85" s="36">
        <v>84</v>
      </c>
      <c r="B85" s="32" t="s">
        <v>485</v>
      </c>
      <c r="C85" s="32" t="s">
        <v>18</v>
      </c>
      <c r="D85" s="37">
        <v>2007</v>
      </c>
      <c r="E85" s="37" t="s">
        <v>42</v>
      </c>
    </row>
    <row r="86" spans="1:5" ht="15">
      <c r="A86" s="36">
        <v>85</v>
      </c>
      <c r="B86" s="32" t="s">
        <v>356</v>
      </c>
      <c r="C86" s="32" t="s">
        <v>7</v>
      </c>
      <c r="D86" s="37">
        <v>2005</v>
      </c>
      <c r="E86" s="37" t="s">
        <v>28</v>
      </c>
    </row>
    <row r="87" spans="1:5" ht="15">
      <c r="A87" s="36">
        <v>86</v>
      </c>
      <c r="B87" s="32" t="s">
        <v>419</v>
      </c>
      <c r="C87" s="32" t="s">
        <v>361</v>
      </c>
      <c r="D87" s="37">
        <v>1996</v>
      </c>
      <c r="E87" s="37" t="s">
        <v>2</v>
      </c>
    </row>
    <row r="88" spans="1:5" ht="15">
      <c r="A88" s="36">
        <v>87</v>
      </c>
      <c r="B88" s="32" t="s">
        <v>110</v>
      </c>
      <c r="C88" s="32" t="s">
        <v>38</v>
      </c>
      <c r="D88" s="37">
        <v>2001</v>
      </c>
      <c r="E88" s="37" t="s">
        <v>19</v>
      </c>
    </row>
    <row r="89" spans="1:5" ht="15">
      <c r="A89" s="36">
        <v>88</v>
      </c>
      <c r="B89" s="32" t="s">
        <v>421</v>
      </c>
      <c r="C89" s="32" t="s">
        <v>64</v>
      </c>
      <c r="D89" s="37">
        <v>2003</v>
      </c>
      <c r="E89" s="37" t="s">
        <v>5</v>
      </c>
    </row>
    <row r="90" spans="1:5" ht="15">
      <c r="A90" s="36">
        <v>89</v>
      </c>
      <c r="B90" s="32" t="s">
        <v>112</v>
      </c>
      <c r="C90" s="32" t="s">
        <v>113</v>
      </c>
      <c r="D90" s="37">
        <v>2001</v>
      </c>
      <c r="E90" s="37" t="s">
        <v>0</v>
      </c>
    </row>
    <row r="91" spans="1:5" ht="15">
      <c r="A91" s="36">
        <v>90</v>
      </c>
      <c r="B91" s="32" t="s">
        <v>423</v>
      </c>
      <c r="C91" s="32" t="s">
        <v>12</v>
      </c>
      <c r="D91" s="37">
        <v>2003</v>
      </c>
      <c r="E91" s="37" t="s">
        <v>5</v>
      </c>
    </row>
    <row r="92" spans="1:5" ht="15">
      <c r="A92" s="36">
        <v>91</v>
      </c>
      <c r="B92" s="32" t="s">
        <v>422</v>
      </c>
      <c r="C92" s="32" t="s">
        <v>267</v>
      </c>
      <c r="D92" s="37">
        <v>2005</v>
      </c>
      <c r="E92" s="37" t="s">
        <v>9</v>
      </c>
    </row>
    <row r="93" spans="1:5" ht="15">
      <c r="A93" s="36">
        <v>92</v>
      </c>
      <c r="B93" s="47" t="s">
        <v>489</v>
      </c>
      <c r="C93" s="47" t="s">
        <v>269</v>
      </c>
      <c r="D93" s="36">
        <v>2003</v>
      </c>
      <c r="E93" s="36" t="s">
        <v>5</v>
      </c>
    </row>
    <row r="94" spans="1:5" ht="15">
      <c r="A94" s="36">
        <v>93</v>
      </c>
      <c r="B94" s="47" t="s">
        <v>103</v>
      </c>
      <c r="C94" s="47" t="s">
        <v>33</v>
      </c>
      <c r="D94" s="36">
        <v>2003</v>
      </c>
      <c r="E94" s="36" t="s">
        <v>5</v>
      </c>
    </row>
    <row r="95" spans="1:5" ht="15">
      <c r="A95" s="36">
        <v>94</v>
      </c>
      <c r="B95" s="47" t="s">
        <v>496</v>
      </c>
      <c r="C95" s="47" t="s">
        <v>497</v>
      </c>
      <c r="D95" s="36">
        <v>2006</v>
      </c>
      <c r="E95" s="36" t="s">
        <v>42</v>
      </c>
    </row>
    <row r="96" spans="1:5" ht="15">
      <c r="A96" s="36">
        <v>95</v>
      </c>
      <c r="B96" s="47" t="s">
        <v>499</v>
      </c>
      <c r="C96" s="47" t="s">
        <v>7</v>
      </c>
      <c r="D96" s="36">
        <v>2001</v>
      </c>
      <c r="E96" s="36" t="s">
        <v>0</v>
      </c>
    </row>
    <row r="97" spans="1:5" ht="15">
      <c r="A97" s="36">
        <v>96</v>
      </c>
      <c r="B97" s="47" t="s">
        <v>504</v>
      </c>
      <c r="C97" s="47" t="s">
        <v>442</v>
      </c>
      <c r="D97" s="36">
        <v>2003</v>
      </c>
      <c r="E97" s="36" t="s">
        <v>5</v>
      </c>
    </row>
    <row r="98" spans="1:5" ht="15">
      <c r="A98" s="36">
        <v>97</v>
      </c>
      <c r="B98" s="47" t="s">
        <v>503</v>
      </c>
      <c r="C98" s="47" t="s">
        <v>10</v>
      </c>
      <c r="D98" s="36">
        <v>2002</v>
      </c>
      <c r="E98" s="36" t="s">
        <v>5</v>
      </c>
    </row>
    <row r="99" spans="1:5" ht="15">
      <c r="A99" s="36">
        <v>98</v>
      </c>
      <c r="B99" s="47" t="s">
        <v>505</v>
      </c>
      <c r="C99" s="47" t="s">
        <v>442</v>
      </c>
      <c r="D99" s="36">
        <v>2001</v>
      </c>
      <c r="E99" s="36" t="s">
        <v>0</v>
      </c>
    </row>
    <row r="100" spans="1:5" ht="15">
      <c r="A100" s="36">
        <v>99</v>
      </c>
      <c r="B100" s="47" t="s">
        <v>107</v>
      </c>
      <c r="C100" s="47" t="s">
        <v>64</v>
      </c>
      <c r="D100" s="36">
        <v>2003</v>
      </c>
      <c r="E100" s="36" t="s">
        <v>5</v>
      </c>
    </row>
    <row r="101" spans="1:5" ht="15">
      <c r="A101" s="36">
        <v>100</v>
      </c>
      <c r="B101" s="47" t="s">
        <v>525</v>
      </c>
      <c r="C101" s="47" t="s">
        <v>7</v>
      </c>
      <c r="D101" s="36">
        <v>2001</v>
      </c>
      <c r="E101" s="36" t="s">
        <v>0</v>
      </c>
    </row>
    <row r="102" spans="1:5" ht="15">
      <c r="A102" s="36">
        <v>101</v>
      </c>
      <c r="B102" s="47" t="s">
        <v>520</v>
      </c>
      <c r="C102" s="47" t="s">
        <v>442</v>
      </c>
      <c r="D102" s="36">
        <v>2002</v>
      </c>
      <c r="E102" s="36" t="s">
        <v>5</v>
      </c>
    </row>
    <row r="103" spans="1:5" ht="15">
      <c r="A103" s="36">
        <v>102</v>
      </c>
      <c r="B103" s="47" t="s">
        <v>551</v>
      </c>
      <c r="C103" s="47" t="s">
        <v>51</v>
      </c>
      <c r="D103" s="36">
        <v>2005</v>
      </c>
      <c r="E103" s="36" t="s">
        <v>605</v>
      </c>
    </row>
    <row r="104" spans="1:5" ht="15">
      <c r="A104" s="36">
        <v>103</v>
      </c>
      <c r="B104" s="47" t="s">
        <v>115</v>
      </c>
      <c r="C104" s="47" t="s">
        <v>51</v>
      </c>
      <c r="D104" s="36">
        <v>1999</v>
      </c>
      <c r="E104" s="36" t="s">
        <v>0</v>
      </c>
    </row>
    <row r="105" spans="1:5" ht="15">
      <c r="A105" s="36">
        <v>104</v>
      </c>
      <c r="B105" s="47" t="s">
        <v>521</v>
      </c>
      <c r="C105" s="47" t="s">
        <v>299</v>
      </c>
      <c r="D105" s="36">
        <v>2003</v>
      </c>
      <c r="E105" s="36" t="s">
        <v>5</v>
      </c>
    </row>
    <row r="106" spans="1:5" ht="15">
      <c r="A106" s="36">
        <v>105</v>
      </c>
      <c r="B106" s="47" t="s">
        <v>543</v>
      </c>
      <c r="C106" s="47" t="s">
        <v>1</v>
      </c>
      <c r="D106" s="36">
        <v>2004</v>
      </c>
      <c r="E106" s="36" t="s">
        <v>9</v>
      </c>
    </row>
    <row r="107" spans="1:5" ht="15">
      <c r="A107" s="52">
        <v>106</v>
      </c>
      <c r="B107" s="53" t="s">
        <v>542</v>
      </c>
      <c r="C107" s="53" t="s">
        <v>129</v>
      </c>
      <c r="D107" s="54">
        <v>2004</v>
      </c>
      <c r="E107" s="54" t="s">
        <v>9</v>
      </c>
    </row>
    <row r="108" spans="1:5" ht="15">
      <c r="A108" s="36">
        <v>107</v>
      </c>
      <c r="B108" s="47" t="s">
        <v>562</v>
      </c>
      <c r="C108" s="47" t="s">
        <v>45</v>
      </c>
      <c r="D108" s="36">
        <v>2004</v>
      </c>
      <c r="E108" s="36" t="s">
        <v>9</v>
      </c>
    </row>
    <row r="109" spans="1:5" ht="15">
      <c r="A109" s="36">
        <v>108</v>
      </c>
      <c r="B109" s="47" t="s">
        <v>545</v>
      </c>
      <c r="C109" s="47" t="s">
        <v>32</v>
      </c>
      <c r="D109" s="36">
        <v>2004</v>
      </c>
      <c r="E109" s="36" t="s">
        <v>28</v>
      </c>
    </row>
    <row r="110" spans="1:5" ht="15">
      <c r="A110" s="36">
        <v>109</v>
      </c>
      <c r="B110" s="47" t="s">
        <v>550</v>
      </c>
      <c r="C110" s="47" t="s">
        <v>51</v>
      </c>
      <c r="D110" s="36">
        <v>2004</v>
      </c>
      <c r="E110" s="36" t="s">
        <v>28</v>
      </c>
    </row>
    <row r="111" spans="1:5" ht="15">
      <c r="A111" s="36">
        <v>110</v>
      </c>
      <c r="B111" s="47" t="s">
        <v>518</v>
      </c>
      <c r="C111" s="47" t="s">
        <v>442</v>
      </c>
      <c r="D111" s="36">
        <v>2005</v>
      </c>
      <c r="E111" s="36" t="s">
        <v>28</v>
      </c>
    </row>
    <row r="112" spans="1:5" ht="15">
      <c r="A112" s="36">
        <v>111</v>
      </c>
      <c r="B112" s="47" t="s">
        <v>546</v>
      </c>
      <c r="C112" s="47" t="s">
        <v>32</v>
      </c>
      <c r="D112" s="36">
        <v>2005</v>
      </c>
      <c r="E112" s="36" t="s">
        <v>9</v>
      </c>
    </row>
    <row r="113" spans="1:5" ht="15">
      <c r="A113" s="36">
        <v>112</v>
      </c>
      <c r="B113" s="47" t="s">
        <v>537</v>
      </c>
      <c r="C113" s="47" t="s">
        <v>24</v>
      </c>
      <c r="D113" s="36">
        <v>2006</v>
      </c>
      <c r="E113" s="36" t="s">
        <v>42</v>
      </c>
    </row>
    <row r="114" spans="1:5" ht="15">
      <c r="A114" s="36">
        <v>113</v>
      </c>
      <c r="B114" s="47" t="s">
        <v>522</v>
      </c>
      <c r="C114" s="47" t="s">
        <v>299</v>
      </c>
      <c r="D114" s="36">
        <v>2006</v>
      </c>
      <c r="E114" s="36" t="s">
        <v>42</v>
      </c>
    </row>
    <row r="115" spans="1:5" ht="15">
      <c r="A115" s="36">
        <v>114</v>
      </c>
      <c r="B115" s="47" t="s">
        <v>526</v>
      </c>
      <c r="C115" s="47" t="s">
        <v>18</v>
      </c>
      <c r="D115" s="36">
        <v>2007</v>
      </c>
      <c r="E115" s="36" t="s">
        <v>42</v>
      </c>
    </row>
    <row r="116" spans="1:5" ht="15">
      <c r="A116" s="36">
        <v>115</v>
      </c>
      <c r="B116" s="47" t="s">
        <v>527</v>
      </c>
      <c r="C116" s="47" t="s">
        <v>528</v>
      </c>
      <c r="D116" s="36">
        <v>2006</v>
      </c>
      <c r="E116" s="36" t="s">
        <v>84</v>
      </c>
    </row>
    <row r="117" spans="1:5" ht="15">
      <c r="A117" s="36">
        <v>116</v>
      </c>
      <c r="B117" s="47" t="s">
        <v>532</v>
      </c>
      <c r="C117" s="47" t="s">
        <v>24</v>
      </c>
      <c r="D117" s="36">
        <v>2008</v>
      </c>
      <c r="E117" s="36" t="s">
        <v>84</v>
      </c>
    </row>
    <row r="118" spans="1:5" ht="15">
      <c r="A118" s="36">
        <v>117</v>
      </c>
      <c r="B118" s="47" t="s">
        <v>533</v>
      </c>
      <c r="C118" s="47" t="s">
        <v>24</v>
      </c>
      <c r="D118" s="36">
        <v>2008</v>
      </c>
      <c r="E118" s="36" t="s">
        <v>84</v>
      </c>
    </row>
    <row r="119" spans="1:5" ht="15">
      <c r="A119" s="36">
        <v>118</v>
      </c>
      <c r="B119" s="47" t="s">
        <v>534</v>
      </c>
      <c r="C119" s="47" t="s">
        <v>24</v>
      </c>
      <c r="D119" s="36">
        <v>2008</v>
      </c>
      <c r="E119" s="36" t="s">
        <v>84</v>
      </c>
    </row>
    <row r="120" spans="1:5" ht="15">
      <c r="A120" s="36">
        <v>119</v>
      </c>
      <c r="B120" s="47" t="s">
        <v>535</v>
      </c>
      <c r="C120" s="47" t="s">
        <v>24</v>
      </c>
      <c r="D120" s="36">
        <v>2007</v>
      </c>
      <c r="E120" s="36" t="s">
        <v>84</v>
      </c>
    </row>
    <row r="121" spans="1:5" ht="15">
      <c r="A121" s="36">
        <v>120</v>
      </c>
      <c r="B121" s="47" t="s">
        <v>536</v>
      </c>
      <c r="C121" s="47" t="s">
        <v>24</v>
      </c>
      <c r="D121" s="36">
        <v>2007</v>
      </c>
      <c r="E121" s="36" t="s">
        <v>42</v>
      </c>
    </row>
    <row r="122" spans="1:5" ht="15">
      <c r="A122" s="36">
        <v>121</v>
      </c>
      <c r="B122" s="47" t="s">
        <v>538</v>
      </c>
      <c r="C122" s="47" t="s">
        <v>24</v>
      </c>
      <c r="D122" s="36">
        <v>2007</v>
      </c>
      <c r="E122" s="36" t="s">
        <v>42</v>
      </c>
    </row>
    <row r="123" spans="1:5" ht="15">
      <c r="A123" s="36">
        <v>122</v>
      </c>
      <c r="B123" s="47" t="s">
        <v>539</v>
      </c>
      <c r="C123" s="47" t="s">
        <v>129</v>
      </c>
      <c r="D123" s="36">
        <v>2006</v>
      </c>
      <c r="E123" s="36" t="s">
        <v>42</v>
      </c>
    </row>
    <row r="124" spans="1:5" ht="15">
      <c r="A124" s="36">
        <v>123</v>
      </c>
      <c r="B124" s="47" t="s">
        <v>540</v>
      </c>
      <c r="C124" s="47" t="s">
        <v>129</v>
      </c>
      <c r="D124" s="36">
        <v>2006</v>
      </c>
      <c r="E124" s="36" t="s">
        <v>42</v>
      </c>
    </row>
    <row r="125" spans="1:5" ht="15">
      <c r="A125" s="52">
        <v>124</v>
      </c>
      <c r="B125" s="53" t="s">
        <v>541</v>
      </c>
      <c r="C125" s="53" t="s">
        <v>129</v>
      </c>
      <c r="D125" s="54">
        <v>2006</v>
      </c>
      <c r="E125" s="54" t="s">
        <v>42</v>
      </c>
    </row>
    <row r="126" spans="1:5" ht="15">
      <c r="A126" s="36">
        <v>125</v>
      </c>
      <c r="B126" s="47" t="s">
        <v>558</v>
      </c>
      <c r="C126" s="47" t="s">
        <v>559</v>
      </c>
      <c r="D126" s="36">
        <v>2006</v>
      </c>
      <c r="E126" s="36" t="s">
        <v>42</v>
      </c>
    </row>
    <row r="127" spans="1:5" ht="15">
      <c r="A127" s="36">
        <v>126</v>
      </c>
      <c r="B127" s="47" t="s">
        <v>564</v>
      </c>
      <c r="C127" s="47" t="s">
        <v>12</v>
      </c>
      <c r="D127" s="36">
        <v>2006</v>
      </c>
      <c r="E127" s="36" t="s">
        <v>84</v>
      </c>
    </row>
    <row r="128" spans="1:5" ht="15">
      <c r="A128" s="36">
        <v>127</v>
      </c>
      <c r="B128" s="47" t="s">
        <v>566</v>
      </c>
      <c r="C128" s="47" t="s">
        <v>12</v>
      </c>
      <c r="D128" s="36">
        <v>2006</v>
      </c>
      <c r="E128" s="36" t="s">
        <v>84</v>
      </c>
    </row>
    <row r="129" spans="1:5" ht="15">
      <c r="A129" s="36">
        <v>128</v>
      </c>
      <c r="B129" s="47" t="s">
        <v>122</v>
      </c>
      <c r="C129" s="47" t="s">
        <v>123</v>
      </c>
      <c r="D129" s="36">
        <v>2002</v>
      </c>
      <c r="E129" s="36" t="s">
        <v>35</v>
      </c>
    </row>
    <row r="130" spans="1:5" ht="15">
      <c r="A130" s="36">
        <v>129</v>
      </c>
      <c r="B130" s="47" t="s">
        <v>124</v>
      </c>
      <c r="C130" s="47" t="s">
        <v>123</v>
      </c>
      <c r="D130" s="36">
        <v>2003</v>
      </c>
      <c r="E130" s="36" t="s">
        <v>28</v>
      </c>
    </row>
    <row r="131" spans="1:5" ht="15">
      <c r="A131" s="36">
        <v>130</v>
      </c>
      <c r="B131" s="47" t="s">
        <v>111</v>
      </c>
      <c r="C131" s="47" t="s">
        <v>7</v>
      </c>
      <c r="D131" s="36">
        <v>2007</v>
      </c>
      <c r="E131" s="36" t="s">
        <v>42</v>
      </c>
    </row>
    <row r="132" spans="1:5" ht="15">
      <c r="A132" s="36">
        <v>131</v>
      </c>
      <c r="B132" s="47" t="s">
        <v>556</v>
      </c>
      <c r="C132" s="47" t="s">
        <v>123</v>
      </c>
      <c r="D132" s="36">
        <v>2003</v>
      </c>
      <c r="E132" s="36" t="s">
        <v>35</v>
      </c>
    </row>
    <row r="133" spans="1:5" ht="15">
      <c r="A133" s="36">
        <v>132</v>
      </c>
      <c r="B133" s="47" t="s">
        <v>515</v>
      </c>
      <c r="C133" s="47" t="s">
        <v>442</v>
      </c>
      <c r="D133" s="36">
        <v>2002</v>
      </c>
      <c r="E133" s="36" t="s">
        <v>5</v>
      </c>
    </row>
  </sheetData>
  <sheetProtection sheet="1" objects="1" scenarios="1"/>
  <mergeCells count="1">
    <mergeCell ref="A1:E1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5"/>
  <sheetViews>
    <sheetView showGridLines="0" tabSelected="1" zoomScalePageLayoutView="0" workbookViewId="0" topLeftCell="A1">
      <selection activeCell="A19" sqref="A19:C19"/>
    </sheetView>
  </sheetViews>
  <sheetFormatPr defaultColWidth="4.7109375" defaultRowHeight="15"/>
  <cols>
    <col min="1" max="1" width="8.8515625" style="0" bestFit="1" customWidth="1"/>
    <col min="2" max="2" width="21.28125" style="0" customWidth="1"/>
    <col min="3" max="3" width="27.7109375" style="0" bestFit="1" customWidth="1"/>
    <col min="4" max="4" width="9.140625" style="0" customWidth="1"/>
    <col min="5" max="5" width="7.7109375" style="0" customWidth="1"/>
    <col min="6" max="6" width="11.57421875" style="31" bestFit="1" customWidth="1"/>
  </cols>
  <sheetData>
    <row r="1" spans="1:6" ht="26.25" thickBot="1">
      <c r="A1" s="63" t="s">
        <v>569</v>
      </c>
      <c r="B1" s="64"/>
      <c r="C1" s="64"/>
      <c r="D1" s="64"/>
      <c r="E1" s="64"/>
      <c r="F1" s="65"/>
    </row>
    <row r="2" spans="1:6" ht="21" thickBot="1">
      <c r="A2" s="66" t="s">
        <v>570</v>
      </c>
      <c r="B2" s="67"/>
      <c r="C2" s="67"/>
      <c r="D2" s="67"/>
      <c r="E2" s="67"/>
      <c r="F2" s="68"/>
    </row>
    <row r="3" spans="1:6" ht="15">
      <c r="A3" s="48" t="s">
        <v>274</v>
      </c>
      <c r="B3" s="49" t="s">
        <v>275</v>
      </c>
      <c r="C3" s="49" t="s">
        <v>276</v>
      </c>
      <c r="D3" s="49" t="s">
        <v>277</v>
      </c>
      <c r="E3" s="49" t="s">
        <v>278</v>
      </c>
      <c r="F3" s="50" t="s">
        <v>434</v>
      </c>
    </row>
    <row r="4" spans="1:6" ht="15">
      <c r="A4" s="85" t="s">
        <v>133</v>
      </c>
      <c r="B4" s="86" t="s">
        <v>8</v>
      </c>
      <c r="C4" s="86" t="s">
        <v>4</v>
      </c>
      <c r="D4" s="37">
        <v>2000</v>
      </c>
      <c r="E4" s="37" t="s">
        <v>0</v>
      </c>
      <c r="F4" s="51"/>
    </row>
    <row r="5" spans="1:6" ht="15">
      <c r="A5" s="85" t="s">
        <v>134</v>
      </c>
      <c r="B5" s="86" t="s">
        <v>3</v>
      </c>
      <c r="C5" s="86" t="s">
        <v>4</v>
      </c>
      <c r="D5" s="37">
        <v>2000</v>
      </c>
      <c r="E5" s="37" t="s">
        <v>0</v>
      </c>
      <c r="F5" s="51"/>
    </row>
    <row r="6" spans="1:6" ht="15">
      <c r="A6" s="20" t="s">
        <v>135</v>
      </c>
      <c r="B6" s="32" t="s">
        <v>264</v>
      </c>
      <c r="C6" s="32" t="s">
        <v>24</v>
      </c>
      <c r="D6" s="37">
        <v>2000</v>
      </c>
      <c r="E6" s="37" t="s">
        <v>0</v>
      </c>
      <c r="F6" s="51"/>
    </row>
    <row r="7" spans="1:6" ht="15">
      <c r="A7" s="20" t="s">
        <v>136</v>
      </c>
      <c r="B7" s="36" t="s">
        <v>41</v>
      </c>
      <c r="C7" s="36" t="s">
        <v>22</v>
      </c>
      <c r="D7" s="37">
        <v>2004</v>
      </c>
      <c r="E7" s="37" t="s">
        <v>9</v>
      </c>
      <c r="F7" s="51"/>
    </row>
    <row r="8" spans="1:6" ht="15">
      <c r="A8" s="20" t="s">
        <v>137</v>
      </c>
      <c r="B8" s="36" t="s">
        <v>6</v>
      </c>
      <c r="C8" s="36" t="s">
        <v>7</v>
      </c>
      <c r="D8" s="37">
        <v>2000</v>
      </c>
      <c r="E8" s="37" t="s">
        <v>0</v>
      </c>
      <c r="F8" s="51"/>
    </row>
    <row r="9" spans="1:6" ht="15">
      <c r="A9" s="20" t="s">
        <v>138</v>
      </c>
      <c r="B9" s="36" t="s">
        <v>97</v>
      </c>
      <c r="C9" s="36" t="s">
        <v>24</v>
      </c>
      <c r="D9" s="37">
        <v>2001</v>
      </c>
      <c r="E9" s="37" t="s">
        <v>19</v>
      </c>
      <c r="F9" s="51"/>
    </row>
    <row r="10" spans="1:6" ht="15">
      <c r="A10" s="20" t="s">
        <v>139</v>
      </c>
      <c r="B10" s="36" t="s">
        <v>452</v>
      </c>
      <c r="C10" s="36" t="s">
        <v>299</v>
      </c>
      <c r="D10" s="37">
        <v>1996</v>
      </c>
      <c r="E10" s="37" t="s">
        <v>446</v>
      </c>
      <c r="F10" s="51"/>
    </row>
    <row r="11" spans="1:6" ht="15">
      <c r="A11" s="20" t="s">
        <v>140</v>
      </c>
      <c r="B11" s="36" t="s">
        <v>34</v>
      </c>
      <c r="C11" s="36" t="s">
        <v>24</v>
      </c>
      <c r="D11" s="37">
        <v>2001</v>
      </c>
      <c r="E11" s="37" t="s">
        <v>19</v>
      </c>
      <c r="F11" s="51"/>
    </row>
    <row r="12" spans="1:6" ht="15">
      <c r="A12" s="20" t="s">
        <v>141</v>
      </c>
      <c r="B12" s="36" t="s">
        <v>16</v>
      </c>
      <c r="C12" s="36" t="s">
        <v>442</v>
      </c>
      <c r="D12" s="37">
        <v>2002</v>
      </c>
      <c r="E12" s="37" t="s">
        <v>5</v>
      </c>
      <c r="F12" s="51"/>
    </row>
    <row r="13" spans="1:6" ht="15">
      <c r="A13" s="20" t="s">
        <v>142</v>
      </c>
      <c r="B13" s="36" t="s">
        <v>37</v>
      </c>
      <c r="C13" s="36" t="s">
        <v>38</v>
      </c>
      <c r="D13" s="37">
        <v>1997</v>
      </c>
      <c r="E13" s="37" t="s">
        <v>2</v>
      </c>
      <c r="F13" s="51"/>
    </row>
    <row r="14" spans="1:6" ht="15">
      <c r="A14" s="20" t="s">
        <v>143</v>
      </c>
      <c r="B14" s="36" t="s">
        <v>11</v>
      </c>
      <c r="C14" s="36" t="s">
        <v>85</v>
      </c>
      <c r="D14" s="37">
        <v>1996</v>
      </c>
      <c r="E14" s="37" t="s">
        <v>2</v>
      </c>
      <c r="F14" s="51"/>
    </row>
    <row r="15" spans="1:6" ht="15">
      <c r="A15" s="20" t="s">
        <v>144</v>
      </c>
      <c r="B15" s="36" t="s">
        <v>26</v>
      </c>
      <c r="C15" s="36" t="s">
        <v>27</v>
      </c>
      <c r="D15" s="37">
        <v>2002</v>
      </c>
      <c r="E15" s="37" t="s">
        <v>35</v>
      </c>
      <c r="F15" s="51"/>
    </row>
    <row r="16" spans="1:6" ht="15">
      <c r="A16" s="85" t="s">
        <v>145</v>
      </c>
      <c r="B16" s="86" t="s">
        <v>15</v>
      </c>
      <c r="C16" s="86" t="s">
        <v>4</v>
      </c>
      <c r="D16" s="37">
        <v>2001</v>
      </c>
      <c r="E16" s="37" t="s">
        <v>0</v>
      </c>
      <c r="F16" s="51"/>
    </row>
    <row r="17" spans="1:6" ht="15">
      <c r="A17" s="20" t="s">
        <v>146</v>
      </c>
      <c r="B17" s="36" t="s">
        <v>13</v>
      </c>
      <c r="C17" s="36" t="s">
        <v>267</v>
      </c>
      <c r="D17" s="37">
        <v>1998</v>
      </c>
      <c r="E17" s="37" t="s">
        <v>2</v>
      </c>
      <c r="F17" s="51"/>
    </row>
    <row r="18" spans="1:6" ht="15">
      <c r="A18" s="20" t="s">
        <v>354</v>
      </c>
      <c r="B18" s="36" t="s">
        <v>73</v>
      </c>
      <c r="C18" s="36" t="s">
        <v>598</v>
      </c>
      <c r="D18" s="37">
        <v>2000</v>
      </c>
      <c r="E18" s="37" t="s">
        <v>0</v>
      </c>
      <c r="F18" s="51"/>
    </row>
    <row r="19" spans="1:6" ht="15">
      <c r="A19" s="85" t="s">
        <v>355</v>
      </c>
      <c r="B19" s="86" t="s">
        <v>25</v>
      </c>
      <c r="C19" s="86" t="s">
        <v>4</v>
      </c>
      <c r="D19" s="37">
        <v>2002</v>
      </c>
      <c r="E19" s="37" t="s">
        <v>5</v>
      </c>
      <c r="F19" s="51"/>
    </row>
    <row r="20" spans="1:6" ht="15">
      <c r="A20" s="20" t="s">
        <v>147</v>
      </c>
      <c r="B20" s="36" t="s">
        <v>65</v>
      </c>
      <c r="C20" s="36" t="s">
        <v>18</v>
      </c>
      <c r="D20" s="37">
        <v>2005</v>
      </c>
      <c r="E20" s="37" t="s">
        <v>9</v>
      </c>
      <c r="F20" s="51" t="s">
        <v>606</v>
      </c>
    </row>
    <row r="21" spans="1:6" ht="15">
      <c r="A21" s="20" t="s">
        <v>148</v>
      </c>
      <c r="B21" s="36" t="s">
        <v>21</v>
      </c>
      <c r="C21" s="36" t="s">
        <v>22</v>
      </c>
      <c r="D21" s="37">
        <v>2002</v>
      </c>
      <c r="E21" s="37" t="s">
        <v>5</v>
      </c>
      <c r="F21" s="51" t="s">
        <v>606</v>
      </c>
    </row>
    <row r="22" spans="1:6" ht="15">
      <c r="A22" s="85" t="s">
        <v>149</v>
      </c>
      <c r="B22" s="86" t="s">
        <v>49</v>
      </c>
      <c r="C22" s="86" t="s">
        <v>4</v>
      </c>
      <c r="D22" s="37">
        <v>2000</v>
      </c>
      <c r="E22" s="37" t="s">
        <v>0</v>
      </c>
      <c r="F22" s="51"/>
    </row>
    <row r="23" spans="1:6" ht="15">
      <c r="A23" s="85" t="s">
        <v>150</v>
      </c>
      <c r="B23" s="86" t="s">
        <v>43</v>
      </c>
      <c r="C23" s="86" t="s">
        <v>4</v>
      </c>
      <c r="D23" s="37">
        <v>2002</v>
      </c>
      <c r="E23" s="37" t="s">
        <v>5</v>
      </c>
      <c r="F23" s="51"/>
    </row>
    <row r="24" spans="1:6" ht="15">
      <c r="A24" s="20" t="s">
        <v>151</v>
      </c>
      <c r="B24" s="32" t="s">
        <v>60</v>
      </c>
      <c r="C24" s="32" t="s">
        <v>7</v>
      </c>
      <c r="D24" s="37">
        <v>2002</v>
      </c>
      <c r="E24" s="37" t="s">
        <v>35</v>
      </c>
      <c r="F24" s="51"/>
    </row>
    <row r="25" spans="1:6" ht="15">
      <c r="A25" s="20" t="s">
        <v>152</v>
      </c>
      <c r="B25" s="36" t="s">
        <v>61</v>
      </c>
      <c r="C25" s="36" t="s">
        <v>22</v>
      </c>
      <c r="D25" s="37">
        <v>2002</v>
      </c>
      <c r="E25" s="37" t="s">
        <v>5</v>
      </c>
      <c r="F25" s="51"/>
    </row>
    <row r="26" spans="1:6" ht="15">
      <c r="A26" s="20" t="s">
        <v>153</v>
      </c>
      <c r="B26" s="36" t="s">
        <v>48</v>
      </c>
      <c r="C26" s="36" t="s">
        <v>10</v>
      </c>
      <c r="D26" s="37">
        <v>2000</v>
      </c>
      <c r="E26" s="37" t="s">
        <v>0</v>
      </c>
      <c r="F26" s="51"/>
    </row>
    <row r="27" spans="1:6" ht="15">
      <c r="A27" s="20" t="s">
        <v>154</v>
      </c>
      <c r="B27" s="36" t="s">
        <v>40</v>
      </c>
      <c r="C27" s="36" t="s">
        <v>1</v>
      </c>
      <c r="D27" s="37">
        <v>2001</v>
      </c>
      <c r="E27" s="37" t="s">
        <v>0</v>
      </c>
      <c r="F27" s="51"/>
    </row>
    <row r="28" spans="1:6" ht="15">
      <c r="A28" s="20" t="s">
        <v>155</v>
      </c>
      <c r="B28" s="36" t="s">
        <v>44</v>
      </c>
      <c r="C28" s="36" t="s">
        <v>45</v>
      </c>
      <c r="D28" s="37">
        <v>2004</v>
      </c>
      <c r="E28" s="37" t="s">
        <v>9</v>
      </c>
      <c r="F28" s="51"/>
    </row>
    <row r="29" spans="1:6" ht="15">
      <c r="A29" s="20" t="s">
        <v>156</v>
      </c>
      <c r="B29" s="36" t="s">
        <v>58</v>
      </c>
      <c r="C29" s="36" t="s">
        <v>59</v>
      </c>
      <c r="D29" s="37">
        <v>2000</v>
      </c>
      <c r="E29" s="37" t="s">
        <v>0</v>
      </c>
      <c r="F29" s="51"/>
    </row>
    <row r="30" spans="1:6" ht="15">
      <c r="A30" s="20" t="s">
        <v>157</v>
      </c>
      <c r="B30" s="36" t="s">
        <v>75</v>
      </c>
      <c r="C30" s="36" t="s">
        <v>76</v>
      </c>
      <c r="D30" s="37">
        <v>2004</v>
      </c>
      <c r="E30" s="37" t="s">
        <v>9</v>
      </c>
      <c r="F30" s="51"/>
    </row>
    <row r="31" spans="1:6" ht="15">
      <c r="A31" s="20" t="s">
        <v>158</v>
      </c>
      <c r="B31" s="36" t="s">
        <v>78</v>
      </c>
      <c r="C31" s="36" t="s">
        <v>79</v>
      </c>
      <c r="D31" s="37">
        <v>2001</v>
      </c>
      <c r="E31" s="37" t="s">
        <v>0</v>
      </c>
      <c r="F31" s="51"/>
    </row>
    <row r="32" spans="1:6" ht="15">
      <c r="A32" s="20" t="s">
        <v>159</v>
      </c>
      <c r="B32" s="32" t="s">
        <v>63</v>
      </c>
      <c r="C32" s="32" t="s">
        <v>64</v>
      </c>
      <c r="D32" s="37">
        <v>1999</v>
      </c>
      <c r="E32" s="37" t="s">
        <v>0</v>
      </c>
      <c r="F32" s="51"/>
    </row>
    <row r="33" spans="1:6" ht="15">
      <c r="A33" s="20" t="s">
        <v>160</v>
      </c>
      <c r="B33" s="36" t="s">
        <v>52</v>
      </c>
      <c r="C33" s="36" t="s">
        <v>1</v>
      </c>
      <c r="D33" s="37">
        <v>2002</v>
      </c>
      <c r="E33" s="37" t="s">
        <v>5</v>
      </c>
      <c r="F33" s="51"/>
    </row>
    <row r="34" spans="1:6" ht="15">
      <c r="A34" s="20" t="s">
        <v>161</v>
      </c>
      <c r="B34" s="36" t="s">
        <v>57</v>
      </c>
      <c r="C34" s="36" t="s">
        <v>1</v>
      </c>
      <c r="D34" s="37">
        <v>2000</v>
      </c>
      <c r="E34" s="37" t="s">
        <v>0</v>
      </c>
      <c r="F34" s="51"/>
    </row>
    <row r="35" spans="1:6" ht="15">
      <c r="A35" s="20" t="s">
        <v>162</v>
      </c>
      <c r="B35" s="36" t="s">
        <v>47</v>
      </c>
      <c r="C35" s="36" t="s">
        <v>1</v>
      </c>
      <c r="D35" s="37">
        <v>2000</v>
      </c>
      <c r="E35" s="37" t="s">
        <v>19</v>
      </c>
      <c r="F35" s="51"/>
    </row>
    <row r="36" spans="1:6" ht="15">
      <c r="A36" s="20" t="s">
        <v>163</v>
      </c>
      <c r="B36" s="36" t="s">
        <v>91</v>
      </c>
      <c r="C36" s="36" t="s">
        <v>7</v>
      </c>
      <c r="D36" s="37">
        <v>2003</v>
      </c>
      <c r="E36" s="37" t="s">
        <v>35</v>
      </c>
      <c r="F36" s="51" t="s">
        <v>608</v>
      </c>
    </row>
    <row r="37" spans="1:6" ht="15">
      <c r="A37" s="20" t="s">
        <v>164</v>
      </c>
      <c r="B37" s="36" t="s">
        <v>298</v>
      </c>
      <c r="C37" s="36" t="s">
        <v>299</v>
      </c>
      <c r="D37" s="37">
        <v>1999</v>
      </c>
      <c r="E37" s="37" t="s">
        <v>0</v>
      </c>
      <c r="F37" s="51" t="s">
        <v>608</v>
      </c>
    </row>
    <row r="38" spans="1:6" ht="15">
      <c r="A38" s="20" t="s">
        <v>165</v>
      </c>
      <c r="B38" s="36" t="s">
        <v>81</v>
      </c>
      <c r="C38" s="36" t="s">
        <v>7</v>
      </c>
      <c r="D38" s="37">
        <v>2005</v>
      </c>
      <c r="E38" s="37" t="s">
        <v>9</v>
      </c>
      <c r="F38" s="51"/>
    </row>
    <row r="39" spans="1:6" ht="15">
      <c r="A39" s="85" t="s">
        <v>166</v>
      </c>
      <c r="B39" s="87" t="s">
        <v>62</v>
      </c>
      <c r="C39" s="87" t="s">
        <v>195</v>
      </c>
      <c r="D39" s="37">
        <v>2003</v>
      </c>
      <c r="E39" s="37" t="s">
        <v>35</v>
      </c>
      <c r="F39" s="51"/>
    </row>
    <row r="40" spans="1:6" ht="15">
      <c r="A40" s="20" t="s">
        <v>167</v>
      </c>
      <c r="B40" s="36" t="s">
        <v>70</v>
      </c>
      <c r="C40" s="36" t="s">
        <v>32</v>
      </c>
      <c r="D40" s="37">
        <v>2002</v>
      </c>
      <c r="E40" s="37" t="s">
        <v>5</v>
      </c>
      <c r="F40" s="51"/>
    </row>
    <row r="41" spans="1:6" ht="15">
      <c r="A41" s="20" t="s">
        <v>168</v>
      </c>
      <c r="B41" s="36" t="s">
        <v>66</v>
      </c>
      <c r="C41" s="36" t="s">
        <v>1</v>
      </c>
      <c r="D41" s="37">
        <v>2002</v>
      </c>
      <c r="E41" s="37" t="s">
        <v>5</v>
      </c>
      <c r="F41" s="51"/>
    </row>
    <row r="42" spans="1:6" ht="15">
      <c r="A42" s="20" t="s">
        <v>169</v>
      </c>
      <c r="B42" s="36" t="s">
        <v>72</v>
      </c>
      <c r="C42" s="36" t="s">
        <v>7</v>
      </c>
      <c r="D42" s="37">
        <v>2004</v>
      </c>
      <c r="E42" s="37" t="s">
        <v>9</v>
      </c>
      <c r="F42" s="51"/>
    </row>
    <row r="43" spans="1:6" ht="15">
      <c r="A43" s="20" t="s">
        <v>170</v>
      </c>
      <c r="B43" s="36" t="s">
        <v>87</v>
      </c>
      <c r="C43" s="36" t="s">
        <v>85</v>
      </c>
      <c r="D43" s="37">
        <v>2004</v>
      </c>
      <c r="E43" s="37" t="s">
        <v>28</v>
      </c>
      <c r="F43" s="51"/>
    </row>
    <row r="44" spans="1:6" ht="15">
      <c r="A44" s="20" t="s">
        <v>171</v>
      </c>
      <c r="B44" s="36" t="s">
        <v>464</v>
      </c>
      <c r="C44" s="36" t="s">
        <v>465</v>
      </c>
      <c r="D44" s="37">
        <v>2000</v>
      </c>
      <c r="E44" s="37" t="s">
        <v>0</v>
      </c>
      <c r="F44" s="51"/>
    </row>
    <row r="45" spans="1:6" ht="15">
      <c r="A45" s="20" t="s">
        <v>172</v>
      </c>
      <c r="B45" s="36" t="s">
        <v>108</v>
      </c>
      <c r="C45" s="36" t="s">
        <v>22</v>
      </c>
      <c r="D45" s="37">
        <v>2006</v>
      </c>
      <c r="E45" s="37" t="s">
        <v>84</v>
      </c>
      <c r="F45" s="51"/>
    </row>
    <row r="46" spans="1:6" ht="15">
      <c r="A46" s="20" t="s">
        <v>173</v>
      </c>
      <c r="B46" s="36" t="s">
        <v>83</v>
      </c>
      <c r="C46" s="36" t="s">
        <v>1</v>
      </c>
      <c r="D46" s="37">
        <v>2005</v>
      </c>
      <c r="E46" s="37" t="s">
        <v>28</v>
      </c>
      <c r="F46" s="51"/>
    </row>
    <row r="47" spans="1:6" ht="15">
      <c r="A47" s="20" t="s">
        <v>174</v>
      </c>
      <c r="B47" s="36" t="s">
        <v>71</v>
      </c>
      <c r="C47" s="36" t="s">
        <v>45</v>
      </c>
      <c r="D47" s="37">
        <v>2002</v>
      </c>
      <c r="E47" s="37" t="s">
        <v>5</v>
      </c>
      <c r="F47" s="51"/>
    </row>
    <row r="48" spans="1:6" ht="15">
      <c r="A48" s="20" t="s">
        <v>175</v>
      </c>
      <c r="B48" s="36" t="s">
        <v>106</v>
      </c>
      <c r="C48" s="36" t="s">
        <v>59</v>
      </c>
      <c r="D48" s="37">
        <v>2001</v>
      </c>
      <c r="E48" s="37" t="s">
        <v>0</v>
      </c>
      <c r="F48" s="51"/>
    </row>
    <row r="49" spans="1:6" ht="15">
      <c r="A49" s="20" t="s">
        <v>176</v>
      </c>
      <c r="B49" s="36" t="s">
        <v>69</v>
      </c>
      <c r="C49" s="36" t="s">
        <v>18</v>
      </c>
      <c r="D49" s="37">
        <v>2005</v>
      </c>
      <c r="E49" s="37" t="s">
        <v>9</v>
      </c>
      <c r="F49" s="51"/>
    </row>
    <row r="50" spans="1:6" ht="15">
      <c r="A50" s="20" t="s">
        <v>177</v>
      </c>
      <c r="B50" s="36" t="s">
        <v>55</v>
      </c>
      <c r="C50" s="36" t="s">
        <v>56</v>
      </c>
      <c r="D50" s="37">
        <v>2000</v>
      </c>
      <c r="E50" s="37" t="s">
        <v>0</v>
      </c>
      <c r="F50" s="51"/>
    </row>
    <row r="51" spans="1:6" ht="15">
      <c r="A51" s="20" t="s">
        <v>178</v>
      </c>
      <c r="B51" s="36" t="s">
        <v>74</v>
      </c>
      <c r="C51" s="36" t="s">
        <v>64</v>
      </c>
      <c r="D51" s="37">
        <v>2001</v>
      </c>
      <c r="E51" s="37" t="s">
        <v>0</v>
      </c>
      <c r="F51" s="51"/>
    </row>
    <row r="52" spans="1:6" ht="15">
      <c r="A52" s="20" t="s">
        <v>179</v>
      </c>
      <c r="B52" s="36" t="s">
        <v>300</v>
      </c>
      <c r="C52" s="36" t="s">
        <v>299</v>
      </c>
      <c r="D52" s="37">
        <v>2000</v>
      </c>
      <c r="E52" s="37" t="s">
        <v>0</v>
      </c>
      <c r="F52" s="51" t="s">
        <v>609</v>
      </c>
    </row>
    <row r="53" spans="1:6" ht="15">
      <c r="A53" s="20" t="s">
        <v>180</v>
      </c>
      <c r="B53" s="36" t="s">
        <v>89</v>
      </c>
      <c r="C53" s="36" t="s">
        <v>64</v>
      </c>
      <c r="D53" s="37">
        <v>2001</v>
      </c>
      <c r="E53" s="37" t="s">
        <v>0</v>
      </c>
      <c r="F53" s="51" t="s">
        <v>609</v>
      </c>
    </row>
    <row r="54" spans="1:6" ht="15">
      <c r="A54" s="20" t="s">
        <v>181</v>
      </c>
      <c r="B54" s="36" t="s">
        <v>100</v>
      </c>
      <c r="C54" s="36" t="s">
        <v>32</v>
      </c>
      <c r="D54" s="37">
        <v>2002</v>
      </c>
      <c r="E54" s="37" t="s">
        <v>5</v>
      </c>
      <c r="F54" s="51"/>
    </row>
    <row r="55" spans="1:6" ht="15">
      <c r="A55" s="85" t="s">
        <v>182</v>
      </c>
      <c r="B55" s="86" t="s">
        <v>124</v>
      </c>
      <c r="C55" s="86" t="s">
        <v>123</v>
      </c>
      <c r="D55" s="37">
        <v>2003</v>
      </c>
      <c r="E55" s="37" t="s">
        <v>28</v>
      </c>
      <c r="F55" s="51"/>
    </row>
    <row r="56" spans="1:6" ht="15">
      <c r="A56" s="20" t="s">
        <v>183</v>
      </c>
      <c r="B56" s="36" t="s">
        <v>117</v>
      </c>
      <c r="C56" s="36" t="s">
        <v>118</v>
      </c>
      <c r="D56" s="37">
        <v>2004</v>
      </c>
      <c r="E56" s="37" t="s">
        <v>9</v>
      </c>
      <c r="F56" s="51"/>
    </row>
    <row r="57" spans="1:6" ht="15">
      <c r="A57" s="20" t="s">
        <v>184</v>
      </c>
      <c r="B57" s="36" t="s">
        <v>122</v>
      </c>
      <c r="C57" s="36" t="s">
        <v>123</v>
      </c>
      <c r="D57" s="37">
        <v>2002</v>
      </c>
      <c r="E57" s="37" t="s">
        <v>35</v>
      </c>
      <c r="F57" s="51"/>
    </row>
    <row r="58" spans="1:6" ht="15">
      <c r="A58" s="20" t="s">
        <v>185</v>
      </c>
      <c r="B58" s="36" t="s">
        <v>362</v>
      </c>
      <c r="C58" s="36" t="s">
        <v>299</v>
      </c>
      <c r="D58" s="37">
        <v>2003</v>
      </c>
      <c r="E58" s="37" t="s">
        <v>5</v>
      </c>
      <c r="F58" s="51"/>
    </row>
    <row r="59" spans="1:6" ht="15">
      <c r="A59" s="20" t="s">
        <v>186</v>
      </c>
      <c r="B59" s="36" t="s">
        <v>102</v>
      </c>
      <c r="C59" s="36" t="s">
        <v>64</v>
      </c>
      <c r="D59" s="37">
        <v>2002</v>
      </c>
      <c r="E59" s="37" t="s">
        <v>5</v>
      </c>
      <c r="F59" s="51"/>
    </row>
    <row r="60" spans="1:6" ht="15">
      <c r="A60" s="20" t="s">
        <v>187</v>
      </c>
      <c r="B60" s="36" t="s">
        <v>417</v>
      </c>
      <c r="C60" s="36" t="s">
        <v>299</v>
      </c>
      <c r="D60" s="37">
        <v>2000</v>
      </c>
      <c r="E60" s="37" t="s">
        <v>0</v>
      </c>
      <c r="F60" s="51"/>
    </row>
    <row r="61" spans="1:6" ht="15">
      <c r="A61" s="20" t="s">
        <v>188</v>
      </c>
      <c r="B61" s="36" t="s">
        <v>270</v>
      </c>
      <c r="C61" s="36" t="s">
        <v>269</v>
      </c>
      <c r="D61" s="37">
        <v>2002</v>
      </c>
      <c r="E61" s="37" t="s">
        <v>5</v>
      </c>
      <c r="F61" s="51"/>
    </row>
    <row r="62" spans="1:6" ht="15">
      <c r="A62" s="85" t="s">
        <v>189</v>
      </c>
      <c r="B62" s="86" t="s">
        <v>93</v>
      </c>
      <c r="C62" s="86" t="s">
        <v>56</v>
      </c>
      <c r="D62" s="37">
        <v>2001</v>
      </c>
      <c r="E62" s="37" t="s">
        <v>0</v>
      </c>
      <c r="F62" s="51"/>
    </row>
    <row r="63" spans="1:6" ht="15">
      <c r="A63" s="20" t="s">
        <v>190</v>
      </c>
      <c r="B63" s="36" t="s">
        <v>273</v>
      </c>
      <c r="C63" s="36" t="s">
        <v>64</v>
      </c>
      <c r="D63" s="37">
        <v>2006</v>
      </c>
      <c r="E63" s="37" t="s">
        <v>42</v>
      </c>
      <c r="F63" s="51"/>
    </row>
    <row r="64" spans="1:6" ht="15">
      <c r="A64" s="20" t="s">
        <v>191</v>
      </c>
      <c r="B64" s="36" t="s">
        <v>272</v>
      </c>
      <c r="C64" s="36" t="s">
        <v>1</v>
      </c>
      <c r="D64" s="37">
        <v>2002</v>
      </c>
      <c r="E64" s="37" t="s">
        <v>35</v>
      </c>
      <c r="F64" s="51"/>
    </row>
    <row r="65" spans="1:6" ht="15">
      <c r="A65" s="20" t="s">
        <v>192</v>
      </c>
      <c r="B65" s="36" t="s">
        <v>301</v>
      </c>
      <c r="C65" s="36" t="s">
        <v>299</v>
      </c>
      <c r="D65" s="37">
        <v>2005</v>
      </c>
      <c r="E65" s="37" t="s">
        <v>9</v>
      </c>
      <c r="F65" s="51"/>
    </row>
    <row r="66" spans="1:6" ht="15">
      <c r="A66" s="20" t="s">
        <v>193</v>
      </c>
      <c r="B66" s="36" t="s">
        <v>88</v>
      </c>
      <c r="C66" s="36" t="s">
        <v>64</v>
      </c>
      <c r="D66" s="37">
        <v>2004</v>
      </c>
      <c r="E66" s="37" t="s">
        <v>28</v>
      </c>
      <c r="F66" s="51"/>
    </row>
    <row r="67" spans="1:6" ht="15">
      <c r="A67" s="20" t="s">
        <v>194</v>
      </c>
      <c r="B67" s="36" t="s">
        <v>92</v>
      </c>
      <c r="C67" s="36" t="s">
        <v>64</v>
      </c>
      <c r="D67" s="37">
        <v>2006</v>
      </c>
      <c r="E67" s="37" t="s">
        <v>84</v>
      </c>
      <c r="F67" s="51"/>
    </row>
    <row r="68" spans="1:6" ht="15">
      <c r="A68" s="20" t="s">
        <v>196</v>
      </c>
      <c r="B68" s="32" t="s">
        <v>482</v>
      </c>
      <c r="C68" s="32" t="s">
        <v>472</v>
      </c>
      <c r="D68" s="37">
        <v>2003</v>
      </c>
      <c r="E68" s="37" t="s">
        <v>35</v>
      </c>
      <c r="F68" s="51" t="s">
        <v>610</v>
      </c>
    </row>
    <row r="69" spans="1:6" ht="15">
      <c r="A69" s="20" t="s">
        <v>197</v>
      </c>
      <c r="B69" s="36" t="s">
        <v>479</v>
      </c>
      <c r="C69" s="36" t="s">
        <v>480</v>
      </c>
      <c r="D69" s="37">
        <v>2003</v>
      </c>
      <c r="E69" s="37" t="s">
        <v>35</v>
      </c>
      <c r="F69" s="51" t="s">
        <v>610</v>
      </c>
    </row>
    <row r="70" spans="1:6" ht="15">
      <c r="A70" s="20" t="s">
        <v>198</v>
      </c>
      <c r="B70" s="36" t="s">
        <v>68</v>
      </c>
      <c r="C70" s="36" t="s">
        <v>64</v>
      </c>
      <c r="D70" s="37">
        <v>2003</v>
      </c>
      <c r="E70" s="37" t="s">
        <v>5</v>
      </c>
      <c r="F70" s="51"/>
    </row>
    <row r="71" spans="1:6" ht="15">
      <c r="A71" s="20" t="s">
        <v>199</v>
      </c>
      <c r="B71" s="36" t="s">
        <v>358</v>
      </c>
      <c r="C71" s="36" t="s">
        <v>12</v>
      </c>
      <c r="D71" s="37">
        <v>2001</v>
      </c>
      <c r="E71" s="37" t="s">
        <v>0</v>
      </c>
      <c r="F71" s="51"/>
    </row>
    <row r="72" spans="1:6" ht="15">
      <c r="A72" s="20" t="s">
        <v>200</v>
      </c>
      <c r="B72" s="36" t="s">
        <v>101</v>
      </c>
      <c r="C72" s="36" t="s">
        <v>118</v>
      </c>
      <c r="D72" s="37">
        <v>2004</v>
      </c>
      <c r="E72" s="37" t="s">
        <v>9</v>
      </c>
      <c r="F72" s="51"/>
    </row>
    <row r="73" spans="1:6" ht="15">
      <c r="A73" s="20" t="s">
        <v>201</v>
      </c>
      <c r="B73" s="36" t="s">
        <v>357</v>
      </c>
      <c r="C73" s="36" t="s">
        <v>1</v>
      </c>
      <c r="D73" s="37">
        <v>2003</v>
      </c>
      <c r="E73" s="37" t="s">
        <v>5</v>
      </c>
      <c r="F73" s="51"/>
    </row>
    <row r="74" spans="1:6" ht="15">
      <c r="A74" s="20" t="s">
        <v>202</v>
      </c>
      <c r="B74" s="36" t="s">
        <v>128</v>
      </c>
      <c r="C74" s="36" t="s">
        <v>129</v>
      </c>
      <c r="D74" s="37">
        <v>2002</v>
      </c>
      <c r="E74" s="37" t="s">
        <v>5</v>
      </c>
      <c r="F74" s="51"/>
    </row>
    <row r="75" spans="1:6" ht="15">
      <c r="A75" s="20" t="s">
        <v>203</v>
      </c>
      <c r="B75" s="36" t="s">
        <v>303</v>
      </c>
      <c r="C75" s="36" t="s">
        <v>129</v>
      </c>
      <c r="D75" s="37">
        <v>2002</v>
      </c>
      <c r="E75" s="37" t="s">
        <v>5</v>
      </c>
      <c r="F75" s="51"/>
    </row>
    <row r="76" spans="1:6" ht="15">
      <c r="A76" s="20" t="s">
        <v>204</v>
      </c>
      <c r="B76" s="36" t="s">
        <v>263</v>
      </c>
      <c r="C76" s="36" t="s">
        <v>18</v>
      </c>
      <c r="D76" s="37">
        <v>2007</v>
      </c>
      <c r="E76" s="37" t="s">
        <v>42</v>
      </c>
      <c r="F76" s="51"/>
    </row>
    <row r="77" spans="1:6" ht="15">
      <c r="A77" s="20" t="s">
        <v>205</v>
      </c>
      <c r="B77" s="32" t="s">
        <v>132</v>
      </c>
      <c r="C77" s="32" t="s">
        <v>7</v>
      </c>
      <c r="D77" s="37">
        <v>2006</v>
      </c>
      <c r="E77" s="37" t="s">
        <v>84</v>
      </c>
      <c r="F77" s="51"/>
    </row>
    <row r="78" spans="1:6" ht="15">
      <c r="A78" s="85" t="s">
        <v>206</v>
      </c>
      <c r="B78" s="86" t="s">
        <v>119</v>
      </c>
      <c r="C78" s="86" t="s">
        <v>4</v>
      </c>
      <c r="D78" s="37">
        <v>2007</v>
      </c>
      <c r="E78" s="37" t="s">
        <v>84</v>
      </c>
      <c r="F78" s="51"/>
    </row>
    <row r="79" spans="1:6" ht="15">
      <c r="A79" s="20" t="s">
        <v>207</v>
      </c>
      <c r="B79" s="36" t="s">
        <v>356</v>
      </c>
      <c r="C79" s="36" t="s">
        <v>7</v>
      </c>
      <c r="D79" s="37">
        <v>2005</v>
      </c>
      <c r="E79" s="37" t="s">
        <v>28</v>
      </c>
      <c r="F79" s="51"/>
    </row>
    <row r="80" spans="1:6" ht="15">
      <c r="A80" s="20" t="s">
        <v>208</v>
      </c>
      <c r="B80" s="36" t="s">
        <v>96</v>
      </c>
      <c r="C80" s="36" t="s">
        <v>45</v>
      </c>
      <c r="D80" s="37">
        <v>2005</v>
      </c>
      <c r="E80" s="37" t="s">
        <v>9</v>
      </c>
      <c r="F80" s="51"/>
    </row>
    <row r="81" spans="1:6" ht="15">
      <c r="A81" s="20" t="s">
        <v>209</v>
      </c>
      <c r="B81" s="36" t="s">
        <v>111</v>
      </c>
      <c r="C81" s="36" t="s">
        <v>7</v>
      </c>
      <c r="D81" s="37">
        <v>2007</v>
      </c>
      <c r="E81" s="37" t="s">
        <v>42</v>
      </c>
      <c r="F81" s="51"/>
    </row>
    <row r="82" spans="1:6" ht="15">
      <c r="A82" s="20" t="s">
        <v>210</v>
      </c>
      <c r="B82" s="36" t="s">
        <v>484</v>
      </c>
      <c r="C82" s="36" t="s">
        <v>18</v>
      </c>
      <c r="D82" s="37">
        <v>2008</v>
      </c>
      <c r="E82" s="37" t="s">
        <v>42</v>
      </c>
      <c r="F82" s="51"/>
    </row>
    <row r="83" spans="1:6" ht="15">
      <c r="A83" s="20" t="s">
        <v>211</v>
      </c>
      <c r="B83" s="36" t="s">
        <v>485</v>
      </c>
      <c r="C83" s="36" t="s">
        <v>18</v>
      </c>
      <c r="D83" s="37">
        <v>2007</v>
      </c>
      <c r="E83" s="37" t="s">
        <v>42</v>
      </c>
      <c r="F83" s="51"/>
    </row>
    <row r="84" spans="1:6" ht="15">
      <c r="A84" s="20" t="s">
        <v>212</v>
      </c>
      <c r="B84" s="32" t="s">
        <v>419</v>
      </c>
      <c r="C84" s="32" t="s">
        <v>361</v>
      </c>
      <c r="D84" s="37">
        <v>1996</v>
      </c>
      <c r="E84" s="37" t="s">
        <v>2</v>
      </c>
      <c r="F84" s="51" t="s">
        <v>611</v>
      </c>
    </row>
    <row r="85" spans="1:6" ht="15">
      <c r="A85" s="20" t="s">
        <v>213</v>
      </c>
      <c r="B85" s="36" t="s">
        <v>112</v>
      </c>
      <c r="C85" s="36" t="s">
        <v>113</v>
      </c>
      <c r="D85" s="37">
        <v>2001</v>
      </c>
      <c r="E85" s="37" t="s">
        <v>0</v>
      </c>
      <c r="F85" s="51" t="s">
        <v>611</v>
      </c>
    </row>
    <row r="86" spans="1:6" ht="15">
      <c r="A86" s="20" t="s">
        <v>214</v>
      </c>
      <c r="B86" s="36" t="s">
        <v>503</v>
      </c>
      <c r="C86" s="36" t="s">
        <v>10</v>
      </c>
      <c r="D86" s="37">
        <v>2002</v>
      </c>
      <c r="E86" s="37" t="s">
        <v>5</v>
      </c>
      <c r="F86" s="51"/>
    </row>
    <row r="87" spans="1:6" ht="15">
      <c r="A87" s="20" t="s">
        <v>215</v>
      </c>
      <c r="B87" s="32" t="s">
        <v>505</v>
      </c>
      <c r="C87" s="32" t="s">
        <v>442</v>
      </c>
      <c r="D87" s="37">
        <v>2001</v>
      </c>
      <c r="E87" s="37" t="s">
        <v>0</v>
      </c>
      <c r="F87" s="51"/>
    </row>
    <row r="88" spans="1:6" ht="15">
      <c r="A88" s="20" t="s">
        <v>216</v>
      </c>
      <c r="B88" s="32" t="s">
        <v>496</v>
      </c>
      <c r="C88" s="32" t="s">
        <v>497</v>
      </c>
      <c r="D88" s="37">
        <v>2006</v>
      </c>
      <c r="E88" s="37" t="s">
        <v>42</v>
      </c>
      <c r="F88" s="51"/>
    </row>
    <row r="89" spans="1:6" ht="15">
      <c r="A89" s="20" t="s">
        <v>217</v>
      </c>
      <c r="B89" s="32" t="s">
        <v>504</v>
      </c>
      <c r="C89" s="32" t="s">
        <v>442</v>
      </c>
      <c r="D89" s="37">
        <v>2003</v>
      </c>
      <c r="E89" s="37" t="s">
        <v>5</v>
      </c>
      <c r="F89" s="51"/>
    </row>
    <row r="90" spans="1:6" ht="15">
      <c r="A90" s="20" t="s">
        <v>218</v>
      </c>
      <c r="B90" s="32" t="s">
        <v>107</v>
      </c>
      <c r="C90" s="32" t="s">
        <v>64</v>
      </c>
      <c r="D90" s="37">
        <v>2003</v>
      </c>
      <c r="E90" s="37" t="s">
        <v>5</v>
      </c>
      <c r="F90" s="51"/>
    </row>
    <row r="91" spans="1:6" ht="15">
      <c r="A91" s="20" t="s">
        <v>219</v>
      </c>
      <c r="B91" s="32" t="s">
        <v>110</v>
      </c>
      <c r="C91" s="32" t="s">
        <v>38</v>
      </c>
      <c r="D91" s="37">
        <v>2001</v>
      </c>
      <c r="E91" s="37" t="s">
        <v>19</v>
      </c>
      <c r="F91" s="51"/>
    </row>
    <row r="92" spans="1:6" ht="15">
      <c r="A92" s="20" t="s">
        <v>220</v>
      </c>
      <c r="B92" s="32" t="s">
        <v>421</v>
      </c>
      <c r="C92" s="32" t="s">
        <v>64</v>
      </c>
      <c r="D92" s="37">
        <v>2003</v>
      </c>
      <c r="E92" s="37" t="s">
        <v>5</v>
      </c>
      <c r="F92" s="51"/>
    </row>
    <row r="93" spans="1:6" ht="15">
      <c r="A93" s="20" t="s">
        <v>221</v>
      </c>
      <c r="B93" s="36" t="s">
        <v>499</v>
      </c>
      <c r="C93" s="36" t="s">
        <v>7</v>
      </c>
      <c r="D93" s="37">
        <v>2001</v>
      </c>
      <c r="E93" s="37" t="s">
        <v>0</v>
      </c>
      <c r="F93" s="51"/>
    </row>
    <row r="94" spans="1:6" ht="15">
      <c r="A94" s="20" t="s">
        <v>222</v>
      </c>
      <c r="B94" s="32" t="s">
        <v>103</v>
      </c>
      <c r="C94" s="32" t="s">
        <v>33</v>
      </c>
      <c r="D94" s="37">
        <v>2003</v>
      </c>
      <c r="E94" s="37" t="s">
        <v>5</v>
      </c>
      <c r="F94" s="51"/>
    </row>
    <row r="95" spans="1:6" ht="15">
      <c r="A95" s="20" t="s">
        <v>223</v>
      </c>
      <c r="B95" s="32" t="s">
        <v>525</v>
      </c>
      <c r="C95" s="32" t="s">
        <v>7</v>
      </c>
      <c r="D95" s="37">
        <v>2001</v>
      </c>
      <c r="E95" s="37" t="s">
        <v>0</v>
      </c>
      <c r="F95" s="51"/>
    </row>
    <row r="96" spans="1:7" ht="15">
      <c r="A96" s="20" t="s">
        <v>224</v>
      </c>
      <c r="B96" s="32" t="s">
        <v>489</v>
      </c>
      <c r="C96" s="32" t="s">
        <v>269</v>
      </c>
      <c r="D96" s="37">
        <v>2003</v>
      </c>
      <c r="E96" s="37" t="s">
        <v>5</v>
      </c>
      <c r="F96" s="51"/>
      <c r="G96" s="34"/>
    </row>
    <row r="97" spans="1:6" ht="15">
      <c r="A97" s="20" t="s">
        <v>225</v>
      </c>
      <c r="B97" s="36" t="s">
        <v>115</v>
      </c>
      <c r="C97" s="36" t="s">
        <v>51</v>
      </c>
      <c r="D97" s="37">
        <v>1999</v>
      </c>
      <c r="E97" s="37" t="s">
        <v>0</v>
      </c>
      <c r="F97" s="51"/>
    </row>
    <row r="98" spans="1:6" ht="15">
      <c r="A98" s="20" t="s">
        <v>226</v>
      </c>
      <c r="B98" s="36" t="s">
        <v>423</v>
      </c>
      <c r="C98" s="36" t="s">
        <v>12</v>
      </c>
      <c r="D98" s="37">
        <v>2003</v>
      </c>
      <c r="E98" s="37" t="s">
        <v>5</v>
      </c>
      <c r="F98" s="51"/>
    </row>
    <row r="99" spans="1:6" ht="15">
      <c r="A99" s="20" t="s">
        <v>227</v>
      </c>
      <c r="B99" s="36" t="s">
        <v>422</v>
      </c>
      <c r="C99" s="36" t="s">
        <v>267</v>
      </c>
      <c r="D99" s="37">
        <v>2005</v>
      </c>
      <c r="E99" s="37" t="s">
        <v>9</v>
      </c>
      <c r="F99" s="51"/>
    </row>
    <row r="100" spans="1:6" ht="15">
      <c r="A100" s="20" t="s">
        <v>228</v>
      </c>
      <c r="B100" s="36" t="s">
        <v>543</v>
      </c>
      <c r="C100" s="36" t="s">
        <v>1</v>
      </c>
      <c r="D100" s="37">
        <v>2004</v>
      </c>
      <c r="E100" s="37" t="s">
        <v>9</v>
      </c>
      <c r="F100" s="51" t="s">
        <v>612</v>
      </c>
    </row>
    <row r="101" spans="1:6" ht="15">
      <c r="A101" s="20" t="s">
        <v>229</v>
      </c>
      <c r="B101" s="36" t="s">
        <v>537</v>
      </c>
      <c r="C101" s="36" t="s">
        <v>24</v>
      </c>
      <c r="D101" s="37">
        <v>2006</v>
      </c>
      <c r="E101" s="37" t="s">
        <v>42</v>
      </c>
      <c r="F101" s="51" t="s">
        <v>612</v>
      </c>
    </row>
    <row r="102" spans="1:6" ht="15">
      <c r="A102" s="20" t="s">
        <v>230</v>
      </c>
      <c r="B102" s="36" t="s">
        <v>521</v>
      </c>
      <c r="C102" s="36" t="s">
        <v>299</v>
      </c>
      <c r="D102" s="37">
        <v>2003</v>
      </c>
      <c r="E102" s="37" t="s">
        <v>5</v>
      </c>
      <c r="F102" s="51"/>
    </row>
    <row r="103" spans="1:6" ht="15">
      <c r="A103" s="20" t="s">
        <v>231</v>
      </c>
      <c r="B103" s="36" t="s">
        <v>536</v>
      </c>
      <c r="C103" s="36" t="s">
        <v>24</v>
      </c>
      <c r="D103" s="37">
        <v>2007</v>
      </c>
      <c r="E103" s="37" t="s">
        <v>42</v>
      </c>
      <c r="F103" s="51"/>
    </row>
    <row r="104" spans="1:6" ht="15">
      <c r="A104" s="20" t="s">
        <v>232</v>
      </c>
      <c r="B104" s="36" t="s">
        <v>520</v>
      </c>
      <c r="C104" s="36" t="s">
        <v>442</v>
      </c>
      <c r="D104" s="37">
        <v>2002</v>
      </c>
      <c r="E104" s="37" t="s">
        <v>5</v>
      </c>
      <c r="F104" s="51"/>
    </row>
    <row r="105" spans="1:6" ht="15">
      <c r="A105" s="20" t="s">
        <v>233</v>
      </c>
      <c r="B105" s="36" t="s">
        <v>515</v>
      </c>
      <c r="C105" s="36" t="s">
        <v>442</v>
      </c>
      <c r="D105" s="37">
        <v>2002</v>
      </c>
      <c r="E105" s="37" t="s">
        <v>5</v>
      </c>
      <c r="F105" s="51"/>
    </row>
    <row r="106" spans="1:6" ht="15">
      <c r="A106" s="20" t="s">
        <v>234</v>
      </c>
      <c r="B106" s="36" t="s">
        <v>545</v>
      </c>
      <c r="C106" s="36" t="s">
        <v>32</v>
      </c>
      <c r="D106" s="37">
        <v>2004</v>
      </c>
      <c r="E106" s="37" t="s">
        <v>28</v>
      </c>
      <c r="F106" s="51"/>
    </row>
    <row r="107" spans="1:6" ht="15">
      <c r="A107" s="20" t="s">
        <v>235</v>
      </c>
      <c r="B107" s="36" t="s">
        <v>518</v>
      </c>
      <c r="C107" s="36" t="s">
        <v>442</v>
      </c>
      <c r="D107" s="37">
        <v>2005</v>
      </c>
      <c r="E107" s="37" t="s">
        <v>28</v>
      </c>
      <c r="F107" s="51"/>
    </row>
    <row r="108" spans="1:6" ht="15">
      <c r="A108" s="20" t="s">
        <v>236</v>
      </c>
      <c r="B108" s="36" t="s">
        <v>539</v>
      </c>
      <c r="C108" s="36" t="s">
        <v>129</v>
      </c>
      <c r="D108" s="37">
        <v>2006</v>
      </c>
      <c r="E108" s="37" t="s">
        <v>42</v>
      </c>
      <c r="F108" s="51"/>
    </row>
    <row r="109" spans="1:6" ht="15">
      <c r="A109" s="20" t="s">
        <v>237</v>
      </c>
      <c r="B109" s="36" t="s">
        <v>562</v>
      </c>
      <c r="C109" s="36" t="s">
        <v>45</v>
      </c>
      <c r="D109" s="37">
        <v>2004</v>
      </c>
      <c r="E109" s="37" t="s">
        <v>9</v>
      </c>
      <c r="F109" s="51"/>
    </row>
    <row r="110" spans="1:6" ht="15">
      <c r="A110" s="20" t="s">
        <v>238</v>
      </c>
      <c r="B110" s="36" t="s">
        <v>522</v>
      </c>
      <c r="C110" s="36" t="s">
        <v>299</v>
      </c>
      <c r="D110" s="37">
        <v>2006</v>
      </c>
      <c r="E110" s="37" t="s">
        <v>42</v>
      </c>
      <c r="F110" s="51"/>
    </row>
    <row r="111" spans="1:6" ht="15">
      <c r="A111" s="20" t="s">
        <v>406</v>
      </c>
      <c r="B111" s="36" t="s">
        <v>551</v>
      </c>
      <c r="C111" s="36" t="s">
        <v>51</v>
      </c>
      <c r="D111" s="37">
        <v>2005</v>
      </c>
      <c r="E111" s="37" t="s">
        <v>605</v>
      </c>
      <c r="F111" s="51"/>
    </row>
    <row r="112" spans="1:6" ht="15">
      <c r="A112" s="20" t="s">
        <v>407</v>
      </c>
      <c r="B112" s="36" t="s">
        <v>550</v>
      </c>
      <c r="C112" s="36" t="s">
        <v>51</v>
      </c>
      <c r="D112" s="37">
        <v>2004</v>
      </c>
      <c r="E112" s="37" t="s">
        <v>28</v>
      </c>
      <c r="F112" s="51"/>
    </row>
    <row r="113" spans="1:6" ht="15">
      <c r="A113" s="20" t="s">
        <v>239</v>
      </c>
      <c r="B113" s="36" t="s">
        <v>556</v>
      </c>
      <c r="C113" s="36" t="s">
        <v>123</v>
      </c>
      <c r="D113" s="37">
        <v>2003</v>
      </c>
      <c r="E113" s="37" t="s">
        <v>35</v>
      </c>
      <c r="F113" s="51"/>
    </row>
    <row r="114" spans="1:6" ht="15">
      <c r="A114" s="20" t="s">
        <v>240</v>
      </c>
      <c r="B114" s="36" t="s">
        <v>535</v>
      </c>
      <c r="C114" s="36" t="s">
        <v>24</v>
      </c>
      <c r="D114" s="37">
        <v>2007</v>
      </c>
      <c r="E114" s="37" t="s">
        <v>84</v>
      </c>
      <c r="F114" s="51"/>
    </row>
    <row r="115" spans="1:6" ht="15">
      <c r="A115" s="20" t="s">
        <v>241</v>
      </c>
      <c r="B115" s="36" t="s">
        <v>546</v>
      </c>
      <c r="C115" s="36" t="s">
        <v>32</v>
      </c>
      <c r="D115" s="37">
        <v>2005</v>
      </c>
      <c r="E115" s="37" t="s">
        <v>9</v>
      </c>
      <c r="F115" s="51"/>
    </row>
    <row r="116" spans="1:6" ht="15">
      <c r="A116" s="20" t="s">
        <v>242</v>
      </c>
      <c r="B116" s="36" t="s">
        <v>558</v>
      </c>
      <c r="C116" s="36" t="s">
        <v>559</v>
      </c>
      <c r="D116" s="37">
        <v>2006</v>
      </c>
      <c r="E116" s="37" t="s">
        <v>42</v>
      </c>
      <c r="F116" s="51" t="s">
        <v>613</v>
      </c>
    </row>
    <row r="117" spans="1:6" ht="15">
      <c r="A117" s="20" t="s">
        <v>243</v>
      </c>
      <c r="B117" s="36" t="s">
        <v>526</v>
      </c>
      <c r="C117" s="36" t="s">
        <v>18</v>
      </c>
      <c r="D117" s="37">
        <v>2007</v>
      </c>
      <c r="E117" s="37" t="s">
        <v>42</v>
      </c>
      <c r="F117" s="51" t="s">
        <v>613</v>
      </c>
    </row>
    <row r="118" spans="1:6" ht="15">
      <c r="A118" s="20" t="s">
        <v>408</v>
      </c>
      <c r="B118" s="36" t="s">
        <v>540</v>
      </c>
      <c r="C118" s="36" t="s">
        <v>129</v>
      </c>
      <c r="D118" s="37">
        <v>2006</v>
      </c>
      <c r="E118" s="37" t="s">
        <v>42</v>
      </c>
      <c r="F118" s="35"/>
    </row>
    <row r="119" spans="1:6" ht="15">
      <c r="A119" s="20" t="s">
        <v>409</v>
      </c>
      <c r="B119" s="36" t="s">
        <v>532</v>
      </c>
      <c r="C119" s="36" t="s">
        <v>24</v>
      </c>
      <c r="D119" s="37">
        <v>2008</v>
      </c>
      <c r="E119" s="37" t="s">
        <v>84</v>
      </c>
      <c r="F119" s="35"/>
    </row>
    <row r="120" spans="1:6" ht="15">
      <c r="A120" s="20" t="s">
        <v>244</v>
      </c>
      <c r="B120" s="36" t="s">
        <v>527</v>
      </c>
      <c r="C120" s="36" t="s">
        <v>528</v>
      </c>
      <c r="D120" s="37">
        <v>2006</v>
      </c>
      <c r="E120" s="37" t="s">
        <v>84</v>
      </c>
      <c r="F120" s="35"/>
    </row>
    <row r="121" spans="1:6" ht="15">
      <c r="A121" s="20" t="s">
        <v>245</v>
      </c>
      <c r="B121" s="36" t="s">
        <v>534</v>
      </c>
      <c r="C121" s="36" t="s">
        <v>24</v>
      </c>
      <c r="D121" s="37">
        <v>2008</v>
      </c>
      <c r="E121" s="37" t="s">
        <v>84</v>
      </c>
      <c r="F121" s="35"/>
    </row>
    <row r="122" spans="1:6" ht="15">
      <c r="A122" s="20" t="s">
        <v>607</v>
      </c>
      <c r="B122" s="36" t="s">
        <v>533</v>
      </c>
      <c r="C122" s="36" t="s">
        <v>24</v>
      </c>
      <c r="D122" s="37">
        <v>2008</v>
      </c>
      <c r="E122" s="37" t="s">
        <v>84</v>
      </c>
      <c r="F122" s="35"/>
    </row>
    <row r="123" spans="1:6" ht="15">
      <c r="A123" s="20" t="s">
        <v>607</v>
      </c>
      <c r="B123" s="36" t="s">
        <v>564</v>
      </c>
      <c r="C123" s="36" t="s">
        <v>12</v>
      </c>
      <c r="D123" s="37">
        <v>2006</v>
      </c>
      <c r="E123" s="37" t="s">
        <v>84</v>
      </c>
      <c r="F123" s="35"/>
    </row>
    <row r="124" spans="1:6" ht="15">
      <c r="A124" s="20" t="s">
        <v>607</v>
      </c>
      <c r="B124" s="36" t="s">
        <v>566</v>
      </c>
      <c r="C124" s="36" t="s">
        <v>12</v>
      </c>
      <c r="D124" s="37">
        <v>2006</v>
      </c>
      <c r="E124" s="37" t="s">
        <v>84</v>
      </c>
      <c r="F124" s="35"/>
    </row>
    <row r="125" spans="1:6" ht="15.75" thickBot="1">
      <c r="A125" s="21" t="s">
        <v>360</v>
      </c>
      <c r="B125" s="57" t="s">
        <v>538</v>
      </c>
      <c r="C125" s="57" t="s">
        <v>24</v>
      </c>
      <c r="D125" s="58">
        <v>2007</v>
      </c>
      <c r="E125" s="58" t="s">
        <v>42</v>
      </c>
      <c r="F125" s="30"/>
    </row>
  </sheetData>
  <sheetProtection/>
  <mergeCells count="2">
    <mergeCell ref="A1:F1"/>
    <mergeCell ref="A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tabColor theme="3"/>
  </sheetPr>
  <dimension ref="A1:M19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28" customWidth="1"/>
    <col min="2" max="2" width="4.00390625" style="0" bestFit="1" customWidth="1"/>
    <col min="3" max="3" width="32.7109375" style="0" customWidth="1"/>
    <col min="4" max="4" width="1.7109375" style="0" customWidth="1"/>
    <col min="5" max="13" width="11.7109375" style="0" customWidth="1"/>
  </cols>
  <sheetData>
    <row r="1" spans="1:11" ht="42" customHeight="1" thickBot="1">
      <c r="A1" s="28">
        <v>1</v>
      </c>
      <c r="B1" s="84" t="s">
        <v>293</v>
      </c>
      <c r="C1" s="75"/>
      <c r="D1" s="76"/>
      <c r="E1" s="13" t="str">
        <f>C2</f>
        <v>Hýža Daniel (TSM Kladno)</v>
      </c>
      <c r="F1" s="14" t="str">
        <f>C3</f>
        <v>Švarc Ondřej (TJ Sadská)</v>
      </c>
      <c r="G1" s="14" t="str">
        <f>C4</f>
        <v>Pisár Jan (KST Rakovník)</v>
      </c>
      <c r="H1" s="14" t="str">
        <f>C5</f>
        <v>Mitka Kryštof (TTC Brandýs nad Labem)</v>
      </c>
      <c r="I1" s="13" t="s">
        <v>280</v>
      </c>
      <c r="J1" s="14" t="s">
        <v>281</v>
      </c>
      <c r="K1" s="15" t="s">
        <v>282</v>
      </c>
    </row>
    <row r="2" spans="1:11" ht="15">
      <c r="A2" s="28" t="str">
        <f>CONCATENATE($A$1,"_",K2)</f>
        <v>1_1</v>
      </c>
      <c r="B2" s="38">
        <v>2</v>
      </c>
      <c r="C2" s="77" t="str">
        <f>CONCATENATE(VLOOKUP(B2,'28_9'!A:D,2,0)," (",VLOOKUP(B2,'28_9'!A:E,3,0),")")</f>
        <v>Hýža Daniel (TSM Kladno)</v>
      </c>
      <c r="D2" s="78"/>
      <c r="E2" s="17" t="s">
        <v>279</v>
      </c>
      <c r="F2" s="18" t="str">
        <f>M12</f>
        <v>3:0</v>
      </c>
      <c r="G2" s="18" t="str">
        <f>CONCATENATE(RIGHT(E4,1),MID(E4,2,1),LEFT(E4,1))</f>
        <v>3:0</v>
      </c>
      <c r="H2" s="18" t="str">
        <f>M8</f>
        <v>2:3</v>
      </c>
      <c r="I2" s="19" t="str">
        <f>CONCATENATE(LEFT(F2,1)+LEFT(G2,1)+LEFT(H2,1),":",RIGHT(F2,1)+RIGHT(G2,1)+RIGHT(H2,1))</f>
        <v>8:3</v>
      </c>
      <c r="J2" s="18">
        <f>IF(ISERROR(I2),"",IF(LEFT(F2,1)="3",2,1)+IF(LEFT(G2,1)="3",2,1)+IF(LEFT(H2,1)="3",2,1))</f>
        <v>5</v>
      </c>
      <c r="K2" s="22">
        <v>1</v>
      </c>
    </row>
    <row r="3" spans="1:11" ht="15">
      <c r="A3" s="28" t="str">
        <f>CONCATENATE($A$1,"_",K3)</f>
        <v>1_3</v>
      </c>
      <c r="B3" s="38">
        <v>10</v>
      </c>
      <c r="C3" s="79" t="str">
        <f>CONCATENATE(VLOOKUP(B3,'28_9'!A:D,2,0)," (",VLOOKUP(B3,'28_9'!A:E,3,0),")")</f>
        <v>Švarc Ondřej (TJ Sadská)</v>
      </c>
      <c r="D3" s="80"/>
      <c r="E3" s="11" t="str">
        <f>CONCATENATE(RIGHT(F2,1),MID(F2,2,1),LEFT(F2,1))</f>
        <v>0:3</v>
      </c>
      <c r="F3" s="3" t="s">
        <v>279</v>
      </c>
      <c r="G3" s="4" t="str">
        <f>M9</f>
        <v>2:3</v>
      </c>
      <c r="H3" s="4" t="str">
        <f>M14</f>
        <v>3:0</v>
      </c>
      <c r="I3" s="5" t="str">
        <f>CONCATENATE(LEFT(E3,1)+LEFT(G3,1)+LEFT(H3,1),":",RIGHT(E3,1)+RIGHT(G3,1)+RIGHT(H3,1))</f>
        <v>5:6</v>
      </c>
      <c r="J3" s="4">
        <f>IF(ISERROR(I3),"",IF(LEFT(E3,1)="3",2,1)+IF(LEFT(G3,1)="3",2,1)+IF(LEFT(H3,1)="3",2,1))</f>
        <v>4</v>
      </c>
      <c r="K3" s="23">
        <v>3</v>
      </c>
    </row>
    <row r="4" spans="1:11" ht="15">
      <c r="A4" s="28" t="str">
        <f>CONCATENATE($A$1,"_",K4)</f>
        <v>1_2</v>
      </c>
      <c r="B4" s="38">
        <v>12</v>
      </c>
      <c r="C4" s="79" t="str">
        <f>CONCATENATE(VLOOKUP(B4,'28_9'!A:D,2,0)," (",VLOOKUP(B4,'28_9'!A:E,3,0),")")</f>
        <v>Pisár Jan (KST Rakovník)</v>
      </c>
      <c r="D4" s="80"/>
      <c r="E4" s="11" t="str">
        <f>M15</f>
        <v>0:3</v>
      </c>
      <c r="F4" s="4" t="str">
        <f>CONCATENATE(RIGHT(G3,1),MID(G3,2,1),LEFT(G3,1))</f>
        <v>3:2</v>
      </c>
      <c r="G4" s="3" t="s">
        <v>279</v>
      </c>
      <c r="H4" s="4" t="str">
        <f>CONCATENATE(RIGHT(G5,1),MID(G5,2,1),LEFT(G5,1))</f>
        <v>3:0</v>
      </c>
      <c r="I4" s="5" t="str">
        <f>CONCATENATE(LEFT(E4,1)+LEFT(F4,1)+LEFT(H4,1),":",RIGHT(E4,1)+RIGHT(F4,1)+RIGHT(H4,1))</f>
        <v>6:5</v>
      </c>
      <c r="J4" s="4">
        <f>IF(ISERROR(I4),"",IF(LEFT(E4,1)="3",2,1)+IF(LEFT(F4,1)="3",2,1)+IF(LEFT(H4,1)="3",2,1))</f>
        <v>5</v>
      </c>
      <c r="K4" s="23">
        <v>2</v>
      </c>
    </row>
    <row r="5" spans="1:11" ht="15.75" thickBot="1">
      <c r="A5" s="28" t="str">
        <f>CONCATENATE($A$1,"_",K5)</f>
        <v>1_4</v>
      </c>
      <c r="B5" s="38">
        <v>20</v>
      </c>
      <c r="C5" s="72" t="str">
        <f>CONCATENATE(VLOOKUP(B5,'28_9'!A:D,2,0)," (",VLOOKUP(B5,'28_9'!A:E,3,0),")")</f>
        <v>Mitka Kryštof (TTC Brandýs nad Labem)</v>
      </c>
      <c r="D5" s="73"/>
      <c r="E5" s="12" t="str">
        <f>CONCATENATE(RIGHT(H2,1),MID(H2,2,1),LEFT(H2,1))</f>
        <v>3:2</v>
      </c>
      <c r="F5" s="6" t="str">
        <f>CONCATENATE(RIGHT(H3,1),MID(H3,2,1),LEFT(H3,1))</f>
        <v>0:3</v>
      </c>
      <c r="G5" s="6" t="str">
        <f>M11</f>
        <v>0:3</v>
      </c>
      <c r="H5" s="7" t="s">
        <v>279</v>
      </c>
      <c r="I5" s="8" t="str">
        <f>CONCATENATE(LEFT(E5,1)+LEFT(F5,1)+LEFT(G5,1),":",RIGHT(E5,1)+RIGHT(F5,1)+RIGHT(G5,1))</f>
        <v>3:8</v>
      </c>
      <c r="J5" s="6">
        <f>IF(ISERROR(I5),"",IF(LEFT(E5,1)="3",2,1)+IF(LEFT(F5,1)="3",2,1)+IF(LEFT(G5,1)="3",2,1))</f>
        <v>4</v>
      </c>
      <c r="K5" s="24">
        <v>4</v>
      </c>
    </row>
    <row r="6" ht="15.75" customHeight="1"/>
    <row r="7" spans="2:13" ht="15">
      <c r="B7" s="70" t="s">
        <v>283</v>
      </c>
      <c r="C7" s="70"/>
      <c r="D7" s="70"/>
      <c r="E7" s="70"/>
      <c r="F7" s="70"/>
      <c r="G7" s="70"/>
      <c r="H7" s="9" t="s">
        <v>284</v>
      </c>
      <c r="I7" s="9" t="s">
        <v>285</v>
      </c>
      <c r="J7" s="9" t="s">
        <v>286</v>
      </c>
      <c r="K7" s="9" t="s">
        <v>287</v>
      </c>
      <c r="L7" s="9" t="s">
        <v>288</v>
      </c>
      <c r="M7" s="9" t="s">
        <v>289</v>
      </c>
    </row>
    <row r="8" spans="2:13" ht="15">
      <c r="B8" s="69" t="str">
        <f>C2</f>
        <v>Hýža Daniel (TSM Kladno)</v>
      </c>
      <c r="C8" s="69"/>
      <c r="D8" s="10" t="s">
        <v>290</v>
      </c>
      <c r="E8" s="69" t="str">
        <f>C5</f>
        <v>Mitka Kryštof (TTC Brandýs nad Labem)</v>
      </c>
      <c r="F8" s="69"/>
      <c r="G8" s="69"/>
      <c r="H8" s="25">
        <v>4</v>
      </c>
      <c r="I8" s="25">
        <v>-8</v>
      </c>
      <c r="J8" s="25">
        <v>7</v>
      </c>
      <c r="K8" s="25">
        <v>-9</v>
      </c>
      <c r="L8" s="25">
        <v>-9</v>
      </c>
      <c r="M8" s="10" t="str">
        <f>IF(H8="","",IF(AND(K8="",J8&lt;0),"0:3",IF(AND(K8="",J8&gt;=0),"3:0",IF(AND(L8="",K8&lt;0),"1:3",IF(AND(L8="",K8&gt;=0),"3:1",IF(L8&lt;0,"2:3","3:2"))))))</f>
        <v>2:3</v>
      </c>
    </row>
    <row r="9" spans="2:13" ht="15">
      <c r="B9" s="69" t="str">
        <f>C3</f>
        <v>Švarc Ondřej (TJ Sadská)</v>
      </c>
      <c r="C9" s="69" t="e">
        <f>#REF!</f>
        <v>#REF!</v>
      </c>
      <c r="D9" s="10" t="s">
        <v>290</v>
      </c>
      <c r="E9" s="69" t="str">
        <f>C4</f>
        <v>Pisár Jan (KST Rakovník)</v>
      </c>
      <c r="F9" s="69" t="str">
        <f>C4</f>
        <v>Pisár Jan (KST Rakovník)</v>
      </c>
      <c r="G9" s="69"/>
      <c r="H9" s="25">
        <v>10</v>
      </c>
      <c r="I9" s="25">
        <v>-9</v>
      </c>
      <c r="J9" s="25">
        <v>-6</v>
      </c>
      <c r="K9" s="25">
        <v>8</v>
      </c>
      <c r="L9" s="25">
        <v>-8</v>
      </c>
      <c r="M9" s="10" t="str">
        <f>IF(H9="","",IF(AND(K9="",J9&lt;0),"0:3",IF(AND(K9="",J9&gt;=0),"3:0",IF(AND(L9="",K9&lt;0),"1:3",IF(AND(L9="",K9&gt;=0),"3:1",IF(L9&lt;0,"2:3","3:2"))))))</f>
        <v>2:3</v>
      </c>
    </row>
    <row r="10" spans="2:13" ht="15">
      <c r="B10" s="70" t="s">
        <v>291</v>
      </c>
      <c r="C10" s="70"/>
      <c r="D10" s="70"/>
      <c r="E10" s="70"/>
      <c r="F10" s="70"/>
      <c r="G10" s="70"/>
      <c r="H10" s="9" t="s">
        <v>284</v>
      </c>
      <c r="I10" s="9" t="s">
        <v>285</v>
      </c>
      <c r="J10" s="9" t="s">
        <v>286</v>
      </c>
      <c r="K10" s="9" t="s">
        <v>287</v>
      </c>
      <c r="L10" s="9" t="s">
        <v>288</v>
      </c>
      <c r="M10" s="9" t="s">
        <v>289</v>
      </c>
    </row>
    <row r="11" spans="2:13" ht="15">
      <c r="B11" s="69" t="str">
        <f>C5</f>
        <v>Mitka Kryštof (TTC Brandýs nad Labem)</v>
      </c>
      <c r="C11" s="69" t="str">
        <f>C5</f>
        <v>Mitka Kryštof (TTC Brandýs nad Labem)</v>
      </c>
      <c r="D11" s="10" t="s">
        <v>290</v>
      </c>
      <c r="E11" s="69" t="str">
        <f>C4</f>
        <v>Pisár Jan (KST Rakovník)</v>
      </c>
      <c r="F11" s="69" t="str">
        <f>C4</f>
        <v>Pisár Jan (KST Rakovník)</v>
      </c>
      <c r="G11" s="69"/>
      <c r="H11" s="25">
        <v>-5</v>
      </c>
      <c r="I11" s="25">
        <v>-6</v>
      </c>
      <c r="J11" s="25">
        <v>-2</v>
      </c>
      <c r="K11" s="25"/>
      <c r="L11" s="25"/>
      <c r="M11" s="10" t="str">
        <f>IF(H11="","",IF(AND(K11="",J11&lt;0),"0:3",IF(AND(K11="",J11&gt;=0),"3:0",IF(AND(L11="",K11&lt;0),"1:3",IF(AND(L11="",K11&gt;=0),"3:1",IF(L11&lt;0,"2:3","3:2"))))))</f>
        <v>0:3</v>
      </c>
    </row>
    <row r="12" spans="2:13" ht="15">
      <c r="B12" s="69" t="str">
        <f>C2</f>
        <v>Hýža Daniel (TSM Kladno)</v>
      </c>
      <c r="C12" s="69" t="str">
        <f>C3</f>
        <v>Švarc Ondřej (TJ Sadská)</v>
      </c>
      <c r="D12" s="10" t="s">
        <v>290</v>
      </c>
      <c r="E12" s="69" t="str">
        <f>C3</f>
        <v>Švarc Ondřej (TJ Sadská)</v>
      </c>
      <c r="F12" s="69" t="str">
        <f>C3</f>
        <v>Švarc Ondřej (TJ Sadská)</v>
      </c>
      <c r="G12" s="69"/>
      <c r="H12" s="25">
        <v>3</v>
      </c>
      <c r="I12" s="25">
        <v>2</v>
      </c>
      <c r="J12" s="25">
        <v>8</v>
      </c>
      <c r="K12" s="25"/>
      <c r="L12" s="25"/>
      <c r="M12" s="10" t="str">
        <f>IF(H12="","",IF(AND(K12="",J12&lt;0),"0:3",IF(AND(K12="",J12&gt;=0),"3:0",IF(AND(L12="",K12&lt;0),"1:3",IF(AND(L12="",K12&gt;=0),"3:1",IF(L12&lt;0,"2:3","3:2"))))))</f>
        <v>3:0</v>
      </c>
    </row>
    <row r="13" spans="2:13" ht="15">
      <c r="B13" s="70" t="s">
        <v>292</v>
      </c>
      <c r="C13" s="70"/>
      <c r="D13" s="70"/>
      <c r="E13" s="70"/>
      <c r="F13" s="70"/>
      <c r="G13" s="70"/>
      <c r="H13" s="9" t="s">
        <v>284</v>
      </c>
      <c r="I13" s="9" t="s">
        <v>285</v>
      </c>
      <c r="J13" s="9" t="s">
        <v>286</v>
      </c>
      <c r="K13" s="9" t="s">
        <v>287</v>
      </c>
      <c r="L13" s="9" t="s">
        <v>288</v>
      </c>
      <c r="M13" s="9" t="s">
        <v>289</v>
      </c>
    </row>
    <row r="14" spans="2:13" ht="15">
      <c r="B14" s="69" t="str">
        <f>C3</f>
        <v>Švarc Ondřej (TJ Sadská)</v>
      </c>
      <c r="C14" s="69" t="e">
        <f>#REF!</f>
        <v>#REF!</v>
      </c>
      <c r="D14" s="10" t="s">
        <v>290</v>
      </c>
      <c r="E14" s="69" t="str">
        <f>C5</f>
        <v>Mitka Kryštof (TTC Brandýs nad Labem)</v>
      </c>
      <c r="F14" s="69" t="str">
        <f>C5</f>
        <v>Mitka Kryštof (TTC Brandýs nad Labem)</v>
      </c>
      <c r="G14" s="69"/>
      <c r="H14" s="25">
        <v>7</v>
      </c>
      <c r="I14" s="25">
        <v>2</v>
      </c>
      <c r="J14" s="25">
        <v>8</v>
      </c>
      <c r="K14" s="25"/>
      <c r="L14" s="25"/>
      <c r="M14" s="10" t="str">
        <f>IF(H14="","",IF(AND(K14="",J14&lt;0),"0:3",IF(AND(K14="",J14&gt;=0),"3:0",IF(AND(L14="",K14&lt;0),"1:3",IF(AND(L14="",K14&gt;=0),"3:1",IF(L14&lt;0,"2:3","3:2"))))))</f>
        <v>3:0</v>
      </c>
    </row>
    <row r="15" spans="2:13" ht="15">
      <c r="B15" s="69" t="str">
        <f>C4</f>
        <v>Pisár Jan (KST Rakovník)</v>
      </c>
      <c r="C15" s="69" t="e">
        <f>#REF!</f>
        <v>#REF!</v>
      </c>
      <c r="D15" s="10" t="s">
        <v>290</v>
      </c>
      <c r="E15" s="69" t="str">
        <f>C2</f>
        <v>Hýža Daniel (TSM Kladno)</v>
      </c>
      <c r="F15" s="69" t="str">
        <f>C2</f>
        <v>Hýža Daniel (TSM Kladno)</v>
      </c>
      <c r="G15" s="69"/>
      <c r="H15" s="25">
        <v>-7</v>
      </c>
      <c r="I15" s="25">
        <v>-8</v>
      </c>
      <c r="J15" s="25">
        <v>-5</v>
      </c>
      <c r="K15" s="25"/>
      <c r="L15" s="25"/>
      <c r="M15" s="10" t="str">
        <f>IF(H15="","",IF(AND(K15="",J15&lt;0),"0:3",IF(AND(K15="",J15&gt;=0),"3:0",IF(AND(L15="",K15&lt;0),"1:3",IF(AND(L15="",K15&gt;=0),"3:1",IF(L15&lt;0,"2:3","3:2"))))))</f>
        <v>0:3</v>
      </c>
    </row>
    <row r="16" spans="2:13" ht="15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="27" customFormat="1" ht="15.75" customHeight="1" thickBot="1">
      <c r="A17" s="29"/>
    </row>
    <row r="18" spans="1:11" ht="42" customHeight="1" thickBot="1">
      <c r="A18" s="28">
        <v>2</v>
      </c>
      <c r="B18" s="74" t="s">
        <v>295</v>
      </c>
      <c r="C18" s="75"/>
      <c r="D18" s="76"/>
      <c r="E18" s="13" t="str">
        <f>C19</f>
        <v>Pytlíková Tereza (SKST Vlašim)</v>
      </c>
      <c r="F18" s="14" t="str">
        <f>C20</f>
        <v>Šejvl Jakub (TTC Brandýs nad Labem)</v>
      </c>
      <c r="G18" s="14" t="str">
        <f>C21</f>
        <v>Záboj Matěj (ST Euromaster Kolín)</v>
      </c>
      <c r="H18" s="14" t="str">
        <f>C22</f>
        <v>Slavík Radek (SK cyklistiky Zruč nad Sázavou)</v>
      </c>
      <c r="I18" s="13" t="s">
        <v>280</v>
      </c>
      <c r="J18" s="14" t="s">
        <v>281</v>
      </c>
      <c r="K18" s="15" t="s">
        <v>282</v>
      </c>
    </row>
    <row r="19" spans="1:11" ht="15">
      <c r="A19" s="28" t="str">
        <f>CONCATENATE($A$18,"_",K19)</f>
        <v>2_2</v>
      </c>
      <c r="B19" s="38">
        <v>4</v>
      </c>
      <c r="C19" s="77" t="str">
        <f>CONCATENATE(VLOOKUP(B19,'28_9'!A:D,2,0)," (",VLOOKUP(B19,'28_9'!A:E,3,0),")")</f>
        <v>Pytlíková Tereza (SKST Vlašim)</v>
      </c>
      <c r="D19" s="78"/>
      <c r="E19" s="17" t="s">
        <v>279</v>
      </c>
      <c r="F19" s="18" t="str">
        <f>M29</f>
        <v>1:3</v>
      </c>
      <c r="G19" s="18" t="str">
        <f>CONCATENATE(RIGHT(E21,1),MID(E21,2,1),LEFT(E21,1))</f>
        <v>3:2</v>
      </c>
      <c r="H19" s="18" t="str">
        <f>M25</f>
        <v>3:0</v>
      </c>
      <c r="I19" s="19" t="str">
        <f>CONCATENATE(LEFT(F19,1)+LEFT(G19,1)+LEFT(H19,1),":",RIGHT(F19,1)+RIGHT(G19,1)+RIGHT(H19,1))</f>
        <v>7:5</v>
      </c>
      <c r="J19" s="18">
        <f>IF(ISERROR(I19),"",IF(LEFT(F19,1)="3",2,1)+IF(LEFT(G19,1)="3",2,1)+IF(LEFT(H19,1)="3",2,1))</f>
        <v>5</v>
      </c>
      <c r="K19" s="22">
        <v>2</v>
      </c>
    </row>
    <row r="20" spans="1:11" ht="15">
      <c r="A20" s="28" t="str">
        <f>CONCATENATE($A$18,"_",K20)</f>
        <v>2_1</v>
      </c>
      <c r="B20" s="38">
        <v>9</v>
      </c>
      <c r="C20" s="79" t="str">
        <f>CONCATENATE(VLOOKUP(B20,'28_9'!A:D,2,0)," (",VLOOKUP(B20,'28_9'!A:E,3,0),")")</f>
        <v>Šejvl Jakub (TTC Brandýs nad Labem)</v>
      </c>
      <c r="D20" s="80"/>
      <c r="E20" s="11" t="str">
        <f>CONCATENATE(RIGHT(F19,1),MID(F19,2,1),LEFT(F19,1))</f>
        <v>3:1</v>
      </c>
      <c r="F20" s="3" t="s">
        <v>279</v>
      </c>
      <c r="G20" s="4" t="str">
        <f>M26</f>
        <v>3:2</v>
      </c>
      <c r="H20" s="4" t="str">
        <f>M31</f>
        <v>3:1</v>
      </c>
      <c r="I20" s="5" t="str">
        <f>CONCATENATE(LEFT(E20,1)+LEFT(G20,1)+LEFT(H20,1),":",RIGHT(E20,1)+RIGHT(G20,1)+RIGHT(H20,1))</f>
        <v>9:4</v>
      </c>
      <c r="J20" s="4">
        <f>IF(ISERROR(I20),"",IF(LEFT(E20,1)="3",2,1)+IF(LEFT(G20,1)="3",2,1)+IF(LEFT(H20,1)="3",2,1))</f>
        <v>6</v>
      </c>
      <c r="K20" s="23">
        <v>1</v>
      </c>
    </row>
    <row r="21" spans="1:11" ht="15">
      <c r="A21" s="28" t="str">
        <f>CONCATENATE($A$18,"_",K21)</f>
        <v>2_3</v>
      </c>
      <c r="B21" s="38">
        <v>13</v>
      </c>
      <c r="C21" s="79" t="str">
        <f>CONCATENATE(VLOOKUP(B21,'28_9'!A:D,2,0)," (",VLOOKUP(B21,'28_9'!A:E,3,0),")")</f>
        <v>Záboj Matěj (ST Euromaster Kolín)</v>
      </c>
      <c r="D21" s="80"/>
      <c r="E21" s="11" t="str">
        <f>M32</f>
        <v>2:3</v>
      </c>
      <c r="F21" s="4" t="str">
        <f>CONCATENATE(RIGHT(G20,1),MID(G20,2,1),LEFT(G20,1))</f>
        <v>2:3</v>
      </c>
      <c r="G21" s="3" t="s">
        <v>279</v>
      </c>
      <c r="H21" s="4" t="str">
        <f>CONCATENATE(RIGHT(G22,1),MID(G22,2,1),LEFT(G22,1))</f>
        <v>3:1</v>
      </c>
      <c r="I21" s="5" t="str">
        <f>CONCATENATE(LEFT(E21,1)+LEFT(F21,1)+LEFT(H21,1),":",RIGHT(E21,1)+RIGHT(F21,1)+RIGHT(H21,1))</f>
        <v>7:7</v>
      </c>
      <c r="J21" s="4">
        <f>IF(ISERROR(I21),"",IF(LEFT(E21,1)="3",2,1)+IF(LEFT(F21,1)="3",2,1)+IF(LEFT(H21,1)="3",2,1))</f>
        <v>4</v>
      </c>
      <c r="K21" s="23">
        <v>3</v>
      </c>
    </row>
    <row r="22" spans="1:11" ht="15.75" thickBot="1">
      <c r="A22" s="28" t="str">
        <f>CONCATENATE($A$18,"_",K22)</f>
        <v>2_4</v>
      </c>
      <c r="B22" s="38">
        <v>18</v>
      </c>
      <c r="C22" s="72" t="str">
        <f>CONCATENATE(VLOOKUP(B22,'28_9'!A:D,2,0)," (",VLOOKUP(B22,'28_9'!A:E,3,0),")")</f>
        <v>Slavík Radek (SK cyklistiky Zruč nad Sázavou)</v>
      </c>
      <c r="D22" s="73"/>
      <c r="E22" s="12" t="str">
        <f>CONCATENATE(RIGHT(H19,1),MID(H19,2,1),LEFT(H19,1))</f>
        <v>0:3</v>
      </c>
      <c r="F22" s="6" t="str">
        <f>CONCATENATE(RIGHT(H20,1),MID(H20,2,1),LEFT(H20,1))</f>
        <v>1:3</v>
      </c>
      <c r="G22" s="6" t="str">
        <f>M28</f>
        <v>1:3</v>
      </c>
      <c r="H22" s="7" t="s">
        <v>279</v>
      </c>
      <c r="I22" s="8" t="str">
        <f>CONCATENATE(LEFT(E22,1)+LEFT(F22,1)+LEFT(G22,1),":",RIGHT(E22,1)+RIGHT(F22,1)+RIGHT(G22,1))</f>
        <v>2:9</v>
      </c>
      <c r="J22" s="6">
        <f>IF(ISERROR(I22),"",IF(LEFT(E22,1)="3",2,1)+IF(LEFT(F22,1)="3",2,1)+IF(LEFT(G22,1)="3",2,1))</f>
        <v>3</v>
      </c>
      <c r="K22" s="24">
        <v>4</v>
      </c>
    </row>
    <row r="23" ht="15.75" customHeight="1"/>
    <row r="24" spans="2:13" ht="15">
      <c r="B24" s="70" t="s">
        <v>283</v>
      </c>
      <c r="C24" s="70"/>
      <c r="D24" s="70"/>
      <c r="E24" s="70"/>
      <c r="F24" s="70"/>
      <c r="G24" s="70"/>
      <c r="H24" s="9" t="s">
        <v>284</v>
      </c>
      <c r="I24" s="9" t="s">
        <v>285</v>
      </c>
      <c r="J24" s="9" t="s">
        <v>286</v>
      </c>
      <c r="K24" s="9" t="s">
        <v>287</v>
      </c>
      <c r="L24" s="9" t="s">
        <v>288</v>
      </c>
      <c r="M24" s="9" t="s">
        <v>289</v>
      </c>
    </row>
    <row r="25" spans="2:13" ht="15">
      <c r="B25" s="69" t="str">
        <f>C19</f>
        <v>Pytlíková Tereza (SKST Vlašim)</v>
      </c>
      <c r="C25" s="69"/>
      <c r="D25" s="10" t="s">
        <v>290</v>
      </c>
      <c r="E25" s="81" t="str">
        <f>C22</f>
        <v>Slavík Radek (SK cyklistiky Zruč nad Sázavou)</v>
      </c>
      <c r="F25" s="82"/>
      <c r="G25" s="83"/>
      <c r="H25" s="25">
        <v>6</v>
      </c>
      <c r="I25" s="25">
        <v>4</v>
      </c>
      <c r="J25" s="25">
        <v>4</v>
      </c>
      <c r="K25" s="25"/>
      <c r="L25" s="25"/>
      <c r="M25" s="10" t="str">
        <f>IF(H25="","",IF(AND(K25="",J25&lt;0),"0:3",IF(AND(K25="",J25&gt;=0),"3:0",IF(AND(L25="",K25&lt;0),"1:3",IF(AND(L25="",K25&gt;=0),"3:1",IF(L25&lt;0,"2:3","3:2"))))))</f>
        <v>3:0</v>
      </c>
    </row>
    <row r="26" spans="2:13" ht="15">
      <c r="B26" s="69" t="str">
        <f>C20</f>
        <v>Šejvl Jakub (TTC Brandýs nad Labem)</v>
      </c>
      <c r="C26" s="69" t="e">
        <f>#REF!</f>
        <v>#REF!</v>
      </c>
      <c r="D26" s="10" t="s">
        <v>290</v>
      </c>
      <c r="E26" s="69" t="str">
        <f>C21</f>
        <v>Záboj Matěj (ST Euromaster Kolín)</v>
      </c>
      <c r="F26" s="69" t="str">
        <f>C21</f>
        <v>Záboj Matěj (ST Euromaster Kolín)</v>
      </c>
      <c r="G26" s="69"/>
      <c r="H26" s="25">
        <v>9</v>
      </c>
      <c r="I26" s="25">
        <v>3</v>
      </c>
      <c r="J26" s="25">
        <v>-6</v>
      </c>
      <c r="K26" s="25">
        <v>-10</v>
      </c>
      <c r="L26" s="25">
        <v>9</v>
      </c>
      <c r="M26" s="10" t="str">
        <f>IF(H26="","",IF(AND(K26="",J26&lt;0),"0:3",IF(AND(K26="",J26&gt;=0),"3:0",IF(AND(L26="",K26&lt;0),"1:3",IF(AND(L26="",K26&gt;=0),"3:1",IF(L26&lt;0,"2:3","3:2"))))))</f>
        <v>3:2</v>
      </c>
    </row>
    <row r="27" spans="2:13" ht="15">
      <c r="B27" s="70" t="s">
        <v>291</v>
      </c>
      <c r="C27" s="70"/>
      <c r="D27" s="70"/>
      <c r="E27" s="70"/>
      <c r="F27" s="70"/>
      <c r="G27" s="70"/>
      <c r="H27" s="9" t="s">
        <v>284</v>
      </c>
      <c r="I27" s="9" t="s">
        <v>285</v>
      </c>
      <c r="J27" s="9" t="s">
        <v>286</v>
      </c>
      <c r="K27" s="9" t="s">
        <v>287</v>
      </c>
      <c r="L27" s="9" t="s">
        <v>288</v>
      </c>
      <c r="M27" s="9" t="s">
        <v>289</v>
      </c>
    </row>
    <row r="28" spans="2:13" ht="15">
      <c r="B28" s="71" t="str">
        <f>C22</f>
        <v>Slavík Radek (SK cyklistiky Zruč nad Sázavou)</v>
      </c>
      <c r="C28" s="71" t="str">
        <f>C22</f>
        <v>Slavík Radek (SK cyklistiky Zruč nad Sázavou)</v>
      </c>
      <c r="D28" s="10" t="s">
        <v>290</v>
      </c>
      <c r="E28" s="69" t="str">
        <f>C21</f>
        <v>Záboj Matěj (ST Euromaster Kolín)</v>
      </c>
      <c r="F28" s="69" t="str">
        <f>C21</f>
        <v>Záboj Matěj (ST Euromaster Kolín)</v>
      </c>
      <c r="G28" s="69"/>
      <c r="H28" s="25">
        <v>7</v>
      </c>
      <c r="I28" s="25">
        <v>-9</v>
      </c>
      <c r="J28" s="25">
        <v>-5</v>
      </c>
      <c r="K28" s="25">
        <v>-7</v>
      </c>
      <c r="L28" s="25"/>
      <c r="M28" s="10" t="str">
        <f>IF(H28="","",IF(AND(K28="",J28&lt;0),"0:3",IF(AND(K28="",J28&gt;=0),"3:0",IF(AND(L28="",K28&lt;0),"1:3",IF(AND(L28="",K28&gt;=0),"3:1",IF(L28&lt;0,"2:3","3:2"))))))</f>
        <v>1:3</v>
      </c>
    </row>
    <row r="29" spans="2:13" ht="15">
      <c r="B29" s="69" t="str">
        <f>C19</f>
        <v>Pytlíková Tereza (SKST Vlašim)</v>
      </c>
      <c r="C29" s="69" t="str">
        <f>C20</f>
        <v>Šejvl Jakub (TTC Brandýs nad Labem)</v>
      </c>
      <c r="D29" s="10" t="s">
        <v>290</v>
      </c>
      <c r="E29" s="69" t="str">
        <f>C20</f>
        <v>Šejvl Jakub (TTC Brandýs nad Labem)</v>
      </c>
      <c r="F29" s="69" t="str">
        <f>C20</f>
        <v>Šejvl Jakub (TTC Brandýs nad Labem)</v>
      </c>
      <c r="G29" s="69"/>
      <c r="H29" s="25">
        <v>7</v>
      </c>
      <c r="I29" s="25">
        <v>-8</v>
      </c>
      <c r="J29" s="25">
        <v>-10</v>
      </c>
      <c r="K29" s="25">
        <v>-3</v>
      </c>
      <c r="L29" s="25"/>
      <c r="M29" s="10" t="str">
        <f>IF(H29="","",IF(AND(K29="",J29&lt;0),"0:3",IF(AND(K29="",J29&gt;=0),"3:0",IF(AND(L29="",K29&lt;0),"1:3",IF(AND(L29="",K29&gt;=0),"3:1",IF(L29&lt;0,"2:3","3:2"))))))</f>
        <v>1:3</v>
      </c>
    </row>
    <row r="30" spans="2:13" ht="15">
      <c r="B30" s="70" t="s">
        <v>292</v>
      </c>
      <c r="C30" s="70"/>
      <c r="D30" s="70"/>
      <c r="E30" s="70"/>
      <c r="F30" s="70"/>
      <c r="G30" s="70"/>
      <c r="H30" s="9" t="s">
        <v>284</v>
      </c>
      <c r="I30" s="9" t="s">
        <v>285</v>
      </c>
      <c r="J30" s="9" t="s">
        <v>286</v>
      </c>
      <c r="K30" s="9" t="s">
        <v>287</v>
      </c>
      <c r="L30" s="9" t="s">
        <v>288</v>
      </c>
      <c r="M30" s="9" t="s">
        <v>289</v>
      </c>
    </row>
    <row r="31" spans="2:13" ht="15">
      <c r="B31" s="69" t="str">
        <f>C20</f>
        <v>Šejvl Jakub (TTC Brandýs nad Labem)</v>
      </c>
      <c r="C31" s="69" t="e">
        <f>#REF!</f>
        <v>#REF!</v>
      </c>
      <c r="D31" s="10" t="s">
        <v>290</v>
      </c>
      <c r="E31" s="71" t="str">
        <f>C22</f>
        <v>Slavík Radek (SK cyklistiky Zruč nad Sázavou)</v>
      </c>
      <c r="F31" s="71" t="str">
        <f>C22</f>
        <v>Slavík Radek (SK cyklistiky Zruč nad Sázavou)</v>
      </c>
      <c r="G31" s="71"/>
      <c r="H31" s="25">
        <v>11</v>
      </c>
      <c r="I31" s="25">
        <v>11</v>
      </c>
      <c r="J31" s="25">
        <v>-9</v>
      </c>
      <c r="K31" s="25">
        <v>10</v>
      </c>
      <c r="L31" s="25"/>
      <c r="M31" s="10" t="str">
        <f>IF(H31="","",IF(AND(K31="",J31&lt;0),"0:3",IF(AND(K31="",J31&gt;=0),"3:0",IF(AND(L31="",K31&lt;0),"1:3",IF(AND(L31="",K31&gt;=0),"3:1",IF(L31&lt;0,"2:3","3:2"))))))</f>
        <v>3:1</v>
      </c>
    </row>
    <row r="32" spans="2:13" ht="15">
      <c r="B32" s="69" t="str">
        <f>C21</f>
        <v>Záboj Matěj (ST Euromaster Kolín)</v>
      </c>
      <c r="C32" s="69" t="e">
        <f>#REF!</f>
        <v>#REF!</v>
      </c>
      <c r="D32" s="10" t="s">
        <v>290</v>
      </c>
      <c r="E32" s="69" t="str">
        <f>C19</f>
        <v>Pytlíková Tereza (SKST Vlašim)</v>
      </c>
      <c r="F32" s="69" t="str">
        <f>C19</f>
        <v>Pytlíková Tereza (SKST Vlašim)</v>
      </c>
      <c r="G32" s="69"/>
      <c r="H32" s="25">
        <v>-10</v>
      </c>
      <c r="I32" s="25">
        <v>-7</v>
      </c>
      <c r="J32" s="25">
        <v>8</v>
      </c>
      <c r="K32" s="25">
        <v>11</v>
      </c>
      <c r="L32" s="25">
        <v>-10</v>
      </c>
      <c r="M32" s="10" t="str">
        <f>IF(H32="","",IF(AND(K32="",J32&lt;0),"0:3",IF(AND(K32="",J32&gt;=0),"3:0",IF(AND(L32="",K32&lt;0),"1:3",IF(AND(L32="",K32&gt;=0),"3:1",IF(L32&lt;0,"2:3","3:2"))))))</f>
        <v>2:3</v>
      </c>
    </row>
    <row r="33" ht="15.75" thickBot="1"/>
    <row r="34" spans="1:11" ht="42" customHeight="1" thickBot="1">
      <c r="A34" s="28">
        <v>3</v>
      </c>
      <c r="B34" s="74" t="s">
        <v>296</v>
      </c>
      <c r="C34" s="75"/>
      <c r="D34" s="76"/>
      <c r="E34" s="13" t="str">
        <f>C35</f>
        <v>Polívková Barbora (SKST Vlašim)</v>
      </c>
      <c r="F34" s="14" t="str">
        <f>C36</f>
        <v>Balák Kryštof (TTC Brandýs nad Labem)</v>
      </c>
      <c r="G34" s="14" t="str">
        <f>C37</f>
        <v>Hošková Denisa (TJ Sokol Králův Dvůr)</v>
      </c>
      <c r="H34" s="14" t="str">
        <f>C38</f>
        <v>Moravec Petr (TJ Sokol Lány)</v>
      </c>
      <c r="I34" s="13" t="s">
        <v>280</v>
      </c>
      <c r="J34" s="14" t="s">
        <v>281</v>
      </c>
      <c r="K34" s="15" t="s">
        <v>282</v>
      </c>
    </row>
    <row r="35" spans="1:11" ht="15">
      <c r="A35" s="28" t="str">
        <f>CONCATENATE($A$34,"_",K35)</f>
        <v>3_1</v>
      </c>
      <c r="B35" s="38">
        <v>6</v>
      </c>
      <c r="C35" s="77" t="str">
        <f>CONCATENATE(VLOOKUP(B35,'28_9'!A:D,2,0)," (",VLOOKUP(B35,'28_9'!A:E,3,0),")")</f>
        <v>Polívková Barbora (SKST Vlašim)</v>
      </c>
      <c r="D35" s="78"/>
      <c r="E35" s="17" t="s">
        <v>279</v>
      </c>
      <c r="F35" s="18" t="str">
        <f>M45</f>
        <v>3:0</v>
      </c>
      <c r="G35" s="18" t="str">
        <f>CONCATENATE(RIGHT(E37,1),MID(E37,2,1),LEFT(E37,1))</f>
        <v>3:0</v>
      </c>
      <c r="H35" s="18" t="str">
        <f>M41</f>
        <v>3:1</v>
      </c>
      <c r="I35" s="19" t="str">
        <f>CONCATENATE(LEFT(F35,1)+LEFT(G35,1)+LEFT(H35,1),":",RIGHT(F35,1)+RIGHT(G35,1)+RIGHT(H35,1))</f>
        <v>9:1</v>
      </c>
      <c r="J35" s="18">
        <f>IF(ISERROR(I35),"",IF(LEFT(F35,1)="3",2,1)+IF(LEFT(G35,1)="3",2,1)+IF(LEFT(H35,1)="3",2,1))</f>
        <v>6</v>
      </c>
      <c r="K35" s="22">
        <v>1</v>
      </c>
    </row>
    <row r="36" spans="1:11" ht="15">
      <c r="A36" s="28" t="str">
        <f>CONCATENATE($A$34,"_",K36)</f>
        <v>3_4</v>
      </c>
      <c r="B36" s="38">
        <v>8</v>
      </c>
      <c r="C36" s="79" t="str">
        <f>CONCATENATE(VLOOKUP(B36,'28_9'!A:D,2,0)," (",VLOOKUP(B36,'28_9'!A:E,3,0),")")</f>
        <v>Balák Kryštof (TTC Brandýs nad Labem)</v>
      </c>
      <c r="D36" s="80"/>
      <c r="E36" s="11" t="str">
        <f>CONCATENATE(RIGHT(F35,1),MID(F35,2,1),LEFT(F35,1))</f>
        <v>0:3</v>
      </c>
      <c r="F36" s="3" t="s">
        <v>279</v>
      </c>
      <c r="G36" s="4" t="str">
        <f>M42</f>
        <v>1:3</v>
      </c>
      <c r="H36" s="4" t="str">
        <f>M47</f>
        <v>0:3</v>
      </c>
      <c r="I36" s="5" t="str">
        <f>CONCATENATE(LEFT(E36,1)+LEFT(G36,1)+LEFT(H36,1),":",RIGHT(E36,1)+RIGHT(G36,1)+RIGHT(H36,1))</f>
        <v>1:9</v>
      </c>
      <c r="J36" s="4">
        <f>IF(ISERROR(I36),"",IF(LEFT(E36,1)="3",2,1)+IF(LEFT(G36,1)="3",2,1)+IF(LEFT(H36,1)="3",2,1))</f>
        <v>3</v>
      </c>
      <c r="K36" s="23">
        <v>4</v>
      </c>
    </row>
    <row r="37" spans="1:11" ht="15">
      <c r="A37" s="28" t="str">
        <f>CONCATENATE($A$34,"_",K37)</f>
        <v>3_2</v>
      </c>
      <c r="B37" s="38">
        <v>15</v>
      </c>
      <c r="C37" s="79" t="str">
        <f>CONCATENATE(VLOOKUP(B37,'28_9'!A:D,2,0)," (",VLOOKUP(B37,'28_9'!A:E,3,0),")")</f>
        <v>Hošková Denisa (TJ Sokol Králův Dvůr)</v>
      </c>
      <c r="D37" s="80"/>
      <c r="E37" s="11" t="str">
        <f>M48</f>
        <v>0:3</v>
      </c>
      <c r="F37" s="4" t="str">
        <f>CONCATENATE(RIGHT(G36,1),MID(G36,2,1),LEFT(G36,1))</f>
        <v>3:1</v>
      </c>
      <c r="G37" s="3" t="s">
        <v>279</v>
      </c>
      <c r="H37" s="4" t="str">
        <f>CONCATENATE(RIGHT(G38,1),MID(G38,2,1),LEFT(G38,1))</f>
        <v>3:2</v>
      </c>
      <c r="I37" s="5" t="str">
        <f>CONCATENATE(LEFT(E37,1)+LEFT(F37,1)+LEFT(H37,1),":",RIGHT(E37,1)+RIGHT(F37,1)+RIGHT(H37,1))</f>
        <v>6:6</v>
      </c>
      <c r="J37" s="4">
        <f>IF(ISERROR(I37),"",IF(LEFT(E37,1)="3",2,1)+IF(LEFT(F37,1)="3",2,1)+IF(LEFT(H37,1)="3",2,1))</f>
        <v>5</v>
      </c>
      <c r="K37" s="23">
        <v>2</v>
      </c>
    </row>
    <row r="38" spans="1:11" ht="15.75" thickBot="1">
      <c r="A38" s="28" t="str">
        <f>CONCATENATE($A$34,"_",K38)</f>
        <v>3_3</v>
      </c>
      <c r="B38" s="38">
        <v>17</v>
      </c>
      <c r="C38" s="72" t="str">
        <f>CONCATENATE(VLOOKUP(B38,'28_9'!A:D,2,0)," (",VLOOKUP(B38,'28_9'!A:E,3,0),")")</f>
        <v>Moravec Petr (TJ Sokol Lány)</v>
      </c>
      <c r="D38" s="73"/>
      <c r="E38" s="12" t="str">
        <f>CONCATENATE(RIGHT(H35,1),MID(H35,2,1),LEFT(H35,1))</f>
        <v>1:3</v>
      </c>
      <c r="F38" s="6" t="str">
        <f>CONCATENATE(RIGHT(H36,1),MID(H36,2,1),LEFT(H36,1))</f>
        <v>3:0</v>
      </c>
      <c r="G38" s="6" t="str">
        <f>M44</f>
        <v>2:3</v>
      </c>
      <c r="H38" s="7" t="s">
        <v>279</v>
      </c>
      <c r="I38" s="8" t="str">
        <f>CONCATENATE(LEFT(E38,1)+LEFT(F38,1)+LEFT(G38,1),":",RIGHT(E38,1)+RIGHT(F38,1)+RIGHT(G38,1))</f>
        <v>6:6</v>
      </c>
      <c r="J38" s="6">
        <f>IF(ISERROR(I38),"",IF(LEFT(E38,1)="3",2,1)+IF(LEFT(F38,1)="3",2,1)+IF(LEFT(G38,1)="3",2,1))</f>
        <v>4</v>
      </c>
      <c r="K38" s="24">
        <v>3</v>
      </c>
    </row>
    <row r="39" ht="15.75" customHeight="1"/>
    <row r="40" spans="2:13" ht="15">
      <c r="B40" s="70" t="s">
        <v>283</v>
      </c>
      <c r="C40" s="70"/>
      <c r="D40" s="70"/>
      <c r="E40" s="70"/>
      <c r="F40" s="70"/>
      <c r="G40" s="70"/>
      <c r="H40" s="9" t="s">
        <v>284</v>
      </c>
      <c r="I40" s="9" t="s">
        <v>285</v>
      </c>
      <c r="J40" s="9" t="s">
        <v>286</v>
      </c>
      <c r="K40" s="9" t="s">
        <v>287</v>
      </c>
      <c r="L40" s="9" t="s">
        <v>288</v>
      </c>
      <c r="M40" s="9" t="s">
        <v>289</v>
      </c>
    </row>
    <row r="41" spans="2:13" ht="15">
      <c r="B41" s="69" t="str">
        <f>C35</f>
        <v>Polívková Barbora (SKST Vlašim)</v>
      </c>
      <c r="C41" s="69"/>
      <c r="D41" s="10" t="s">
        <v>290</v>
      </c>
      <c r="E41" s="69" t="str">
        <f>C38</f>
        <v>Moravec Petr (TJ Sokol Lány)</v>
      </c>
      <c r="F41" s="69"/>
      <c r="G41" s="69"/>
      <c r="H41" s="25">
        <v>8</v>
      </c>
      <c r="I41" s="25">
        <v>8</v>
      </c>
      <c r="J41" s="25">
        <v>-8</v>
      </c>
      <c r="K41" s="25">
        <v>8</v>
      </c>
      <c r="L41" s="25"/>
      <c r="M41" s="10" t="str">
        <f>IF(H41="","",IF(AND(K41="",J41&lt;0),"0:3",IF(AND(K41="",J41&gt;=0),"3:0",IF(AND(L41="",K41&lt;0),"1:3",IF(AND(L41="",K41&gt;=0),"3:1",IF(L41&lt;0,"2:3","3:2"))))))</f>
        <v>3:1</v>
      </c>
    </row>
    <row r="42" spans="2:13" ht="15">
      <c r="B42" s="69" t="str">
        <f>C36</f>
        <v>Balák Kryštof (TTC Brandýs nad Labem)</v>
      </c>
      <c r="C42" s="69" t="e">
        <f>#REF!</f>
        <v>#REF!</v>
      </c>
      <c r="D42" s="10" t="s">
        <v>290</v>
      </c>
      <c r="E42" s="69" t="str">
        <f>C37</f>
        <v>Hošková Denisa (TJ Sokol Králův Dvůr)</v>
      </c>
      <c r="F42" s="69" t="str">
        <f>C37</f>
        <v>Hošková Denisa (TJ Sokol Králův Dvůr)</v>
      </c>
      <c r="G42" s="69"/>
      <c r="H42" s="25">
        <v>8</v>
      </c>
      <c r="I42" s="25">
        <v>-4</v>
      </c>
      <c r="J42" s="25">
        <v>-9</v>
      </c>
      <c r="K42" s="25">
        <v>-10</v>
      </c>
      <c r="L42" s="25"/>
      <c r="M42" s="10" t="str">
        <f>IF(H42="","",IF(AND(K42="",J42&lt;0),"0:3",IF(AND(K42="",J42&gt;=0),"3:0",IF(AND(L42="",K42&lt;0),"1:3",IF(AND(L42="",K42&gt;=0),"3:1",IF(L42&lt;0,"2:3","3:2"))))))</f>
        <v>1:3</v>
      </c>
    </row>
    <row r="43" spans="2:13" ht="15">
      <c r="B43" s="70" t="s">
        <v>291</v>
      </c>
      <c r="C43" s="70"/>
      <c r="D43" s="70"/>
      <c r="E43" s="70"/>
      <c r="F43" s="70"/>
      <c r="G43" s="70"/>
      <c r="H43" s="9" t="s">
        <v>284</v>
      </c>
      <c r="I43" s="9" t="s">
        <v>285</v>
      </c>
      <c r="J43" s="9" t="s">
        <v>286</v>
      </c>
      <c r="K43" s="9" t="s">
        <v>287</v>
      </c>
      <c r="L43" s="9" t="s">
        <v>288</v>
      </c>
      <c r="M43" s="9" t="s">
        <v>289</v>
      </c>
    </row>
    <row r="44" spans="2:13" ht="15">
      <c r="B44" s="69" t="str">
        <f>C38</f>
        <v>Moravec Petr (TJ Sokol Lány)</v>
      </c>
      <c r="C44" s="69" t="str">
        <f>C38</f>
        <v>Moravec Petr (TJ Sokol Lány)</v>
      </c>
      <c r="D44" s="10" t="s">
        <v>290</v>
      </c>
      <c r="E44" s="69" t="str">
        <f>C37</f>
        <v>Hošková Denisa (TJ Sokol Králův Dvůr)</v>
      </c>
      <c r="F44" s="69" t="str">
        <f>C37</f>
        <v>Hošková Denisa (TJ Sokol Králův Dvůr)</v>
      </c>
      <c r="G44" s="69"/>
      <c r="H44" s="25">
        <v>-8</v>
      </c>
      <c r="I44" s="25">
        <v>6</v>
      </c>
      <c r="J44" s="25">
        <v>8</v>
      </c>
      <c r="K44" s="25">
        <v>-7</v>
      </c>
      <c r="L44" s="25">
        <v>-9</v>
      </c>
      <c r="M44" s="10" t="str">
        <f>IF(H44="","",IF(AND(K44="",J44&lt;0),"0:3",IF(AND(K44="",J44&gt;=0),"3:0",IF(AND(L44="",K44&lt;0),"1:3",IF(AND(L44="",K44&gt;=0),"3:1",IF(L44&lt;0,"2:3","3:2"))))))</f>
        <v>2:3</v>
      </c>
    </row>
    <row r="45" spans="2:13" ht="15">
      <c r="B45" s="69" t="str">
        <f>C35</f>
        <v>Polívková Barbora (SKST Vlašim)</v>
      </c>
      <c r="C45" s="69" t="str">
        <f>C36</f>
        <v>Balák Kryštof (TTC Brandýs nad Labem)</v>
      </c>
      <c r="D45" s="10" t="s">
        <v>290</v>
      </c>
      <c r="E45" s="69" t="str">
        <f>C36</f>
        <v>Balák Kryštof (TTC Brandýs nad Labem)</v>
      </c>
      <c r="F45" s="69" t="str">
        <f>C36</f>
        <v>Balák Kryštof (TTC Brandýs nad Labem)</v>
      </c>
      <c r="G45" s="69"/>
      <c r="H45" s="25">
        <v>3</v>
      </c>
      <c r="I45" s="25">
        <v>8</v>
      </c>
      <c r="J45" s="25">
        <v>10</v>
      </c>
      <c r="K45" s="25"/>
      <c r="L45" s="25"/>
      <c r="M45" s="10" t="str">
        <f>IF(H45="","",IF(AND(K45="",J45&lt;0),"0:3",IF(AND(K45="",J45&gt;=0),"3:0",IF(AND(L45="",K45&lt;0),"1:3",IF(AND(L45="",K45&gt;=0),"3:1",IF(L45&lt;0,"2:3","3:2"))))))</f>
        <v>3:0</v>
      </c>
    </row>
    <row r="46" spans="2:13" ht="15">
      <c r="B46" s="70" t="s">
        <v>292</v>
      </c>
      <c r="C46" s="70"/>
      <c r="D46" s="70"/>
      <c r="E46" s="70"/>
      <c r="F46" s="70"/>
      <c r="G46" s="70"/>
      <c r="H46" s="9" t="s">
        <v>284</v>
      </c>
      <c r="I46" s="9" t="s">
        <v>285</v>
      </c>
      <c r="J46" s="9" t="s">
        <v>286</v>
      </c>
      <c r="K46" s="9" t="s">
        <v>287</v>
      </c>
      <c r="L46" s="9" t="s">
        <v>288</v>
      </c>
      <c r="M46" s="9" t="s">
        <v>289</v>
      </c>
    </row>
    <row r="47" spans="2:13" ht="15">
      <c r="B47" s="69" t="str">
        <f>C36</f>
        <v>Balák Kryštof (TTC Brandýs nad Labem)</v>
      </c>
      <c r="C47" s="69" t="e">
        <f>#REF!</f>
        <v>#REF!</v>
      </c>
      <c r="D47" s="10" t="s">
        <v>290</v>
      </c>
      <c r="E47" s="69" t="str">
        <f>C38</f>
        <v>Moravec Petr (TJ Sokol Lány)</v>
      </c>
      <c r="F47" s="69" t="str">
        <f>C38</f>
        <v>Moravec Petr (TJ Sokol Lány)</v>
      </c>
      <c r="G47" s="69"/>
      <c r="H47" s="25">
        <v>-6</v>
      </c>
      <c r="I47" s="25">
        <v>-9</v>
      </c>
      <c r="J47" s="25">
        <v>-2</v>
      </c>
      <c r="K47" s="25"/>
      <c r="L47" s="25"/>
      <c r="M47" s="10" t="str">
        <f>IF(H47="","",IF(AND(K47="",J47&lt;0),"0:3",IF(AND(K47="",J47&gt;=0),"3:0",IF(AND(L47="",K47&lt;0),"1:3",IF(AND(L47="",K47&gt;=0),"3:1",IF(L47&lt;0,"2:3","3:2"))))))</f>
        <v>0:3</v>
      </c>
    </row>
    <row r="48" spans="2:13" ht="15">
      <c r="B48" s="69" t="str">
        <f>C37</f>
        <v>Hošková Denisa (TJ Sokol Králův Dvůr)</v>
      </c>
      <c r="C48" s="69" t="e">
        <f>#REF!</f>
        <v>#REF!</v>
      </c>
      <c r="D48" s="10" t="s">
        <v>290</v>
      </c>
      <c r="E48" s="69" t="str">
        <f>C35</f>
        <v>Polívková Barbora (SKST Vlašim)</v>
      </c>
      <c r="F48" s="69" t="str">
        <f>C35</f>
        <v>Polívková Barbora (SKST Vlašim)</v>
      </c>
      <c r="G48" s="69"/>
      <c r="H48" s="25">
        <v>-7</v>
      </c>
      <c r="I48" s="25">
        <v>-7</v>
      </c>
      <c r="J48" s="25">
        <v>-9</v>
      </c>
      <c r="K48" s="25"/>
      <c r="L48" s="25"/>
      <c r="M48" s="10" t="str">
        <f>IF(H48="","",IF(AND(K48="",J48&lt;0),"0:3",IF(AND(K48="",J48&gt;=0),"3:0",IF(AND(L48="",K48&lt;0),"1:3",IF(AND(L48="",K48&gt;=0),"3:1",IF(L48&lt;0,"2:3","3:2"))))))</f>
        <v>0:3</v>
      </c>
    </row>
    <row r="49" spans="2:13" ht="15.7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5.75" thickBot="1"/>
    <row r="51" spans="1:11" ht="42" customHeight="1" thickBot="1">
      <c r="A51" s="28">
        <v>4</v>
      </c>
      <c r="B51" s="74" t="s">
        <v>297</v>
      </c>
      <c r="C51" s="75"/>
      <c r="D51" s="76"/>
      <c r="E51" s="13" t="str">
        <f>C52</f>
        <v>Chalupa Josef (TTC Brandýs nad Labem)</v>
      </c>
      <c r="F51" s="14" t="str">
        <f>C53</f>
        <v>Stránská Anna (Viktorie Radim)</v>
      </c>
      <c r="G51" s="14" t="str">
        <f>C54</f>
        <v>Bošinová Aneta (SKST Vlašim)</v>
      </c>
      <c r="H51" s="14" t="str">
        <f>C55</f>
        <v>Novák Michal (TJ Chaloupky)</v>
      </c>
      <c r="I51" s="13" t="s">
        <v>280</v>
      </c>
      <c r="J51" s="14" t="s">
        <v>281</v>
      </c>
      <c r="K51" s="15" t="s">
        <v>282</v>
      </c>
    </row>
    <row r="52" spans="1:12" ht="15">
      <c r="A52" s="28" t="str">
        <f>CONCATENATE($A$51,"_",K52)</f>
        <v>4_2</v>
      </c>
      <c r="B52" s="38">
        <v>7</v>
      </c>
      <c r="C52" s="77" t="str">
        <f>CONCATENATE(VLOOKUP(B52,'28_9'!A:D,2,0)," (",VLOOKUP(B52,'28_9'!A:E,3,0),")")</f>
        <v>Chalupa Josef (TTC Brandýs nad Labem)</v>
      </c>
      <c r="D52" s="78"/>
      <c r="E52" s="17" t="s">
        <v>279</v>
      </c>
      <c r="F52" s="18" t="str">
        <f>M62</f>
        <v>1:3</v>
      </c>
      <c r="G52" s="18" t="str">
        <f>CONCATENATE(RIGHT(E54,1),MID(E54,2,1),LEFT(E54,1))</f>
        <v>3:1</v>
      </c>
      <c r="H52" s="18" t="str">
        <f>M58</f>
        <v>3:1</v>
      </c>
      <c r="I52" s="19" t="str">
        <f>CONCATENATE(LEFT(F52,1)+LEFT(G52,1)+LEFT(H52,1),":",RIGHT(F52,1)+RIGHT(G52,1)+RIGHT(H52,1))</f>
        <v>7:5</v>
      </c>
      <c r="J52" s="18">
        <f>IF(ISERROR(I52),"",IF(LEFT(F52,1)="3",2,1)+IF(LEFT(G52,1)="3",2,1)+IF(LEFT(H52,1)="3",2,1))</f>
        <v>5</v>
      </c>
      <c r="K52" s="22">
        <v>2</v>
      </c>
      <c r="L52" s="55" t="s">
        <v>586</v>
      </c>
    </row>
    <row r="53" spans="1:12" ht="15">
      <c r="A53" s="28" t="str">
        <f>CONCATENATE($A$51,"_",K53)</f>
        <v>4_3</v>
      </c>
      <c r="B53" s="38">
        <v>11</v>
      </c>
      <c r="C53" s="79" t="str">
        <f>CONCATENATE(VLOOKUP(B53,'28_9'!A:D,2,0)," (",VLOOKUP(B53,'28_9'!A:E,3,0),")")</f>
        <v>Stránská Anna (Viktorie Radim)</v>
      </c>
      <c r="D53" s="80"/>
      <c r="E53" s="11" t="str">
        <f>CONCATENATE(RIGHT(F52,1),MID(F52,2,1),LEFT(F52,1))</f>
        <v>3:1</v>
      </c>
      <c r="F53" s="3" t="s">
        <v>279</v>
      </c>
      <c r="G53" s="4" t="str">
        <f>M59</f>
        <v>0:3</v>
      </c>
      <c r="H53" s="4" t="str">
        <f>M64</f>
        <v>3:1</v>
      </c>
      <c r="I53" s="5" t="str">
        <f>CONCATENATE(LEFT(E53,1)+LEFT(G53,1)+LEFT(H53,1),":",RIGHT(E53,1)+RIGHT(G53,1)+RIGHT(H53,1))</f>
        <v>6:5</v>
      </c>
      <c r="J53" s="4">
        <f>IF(ISERROR(I53),"",IF(LEFT(E53,1)="3",2,1)+IF(LEFT(G53,1)="3",2,1)+IF(LEFT(H53,1)="3",2,1))</f>
        <v>5</v>
      </c>
      <c r="K53" s="23">
        <v>3</v>
      </c>
      <c r="L53" s="55" t="s">
        <v>587</v>
      </c>
    </row>
    <row r="54" spans="1:12" ht="15">
      <c r="A54" s="28" t="str">
        <f>CONCATENATE($A$51,"_",K54)</f>
        <v>4_1</v>
      </c>
      <c r="B54" s="38">
        <v>14</v>
      </c>
      <c r="C54" s="79" t="str">
        <f>CONCATENATE(VLOOKUP(B54,'28_9'!A:D,2,0)," (",VLOOKUP(B54,'28_9'!A:E,3,0),")")</f>
        <v>Bošinová Aneta (SKST Vlašim)</v>
      </c>
      <c r="D54" s="80"/>
      <c r="E54" s="11" t="str">
        <f>M65</f>
        <v>1:3</v>
      </c>
      <c r="F54" s="4" t="str">
        <f>CONCATENATE(RIGHT(G53,1),MID(G53,2,1),LEFT(G53,1))</f>
        <v>3:0</v>
      </c>
      <c r="G54" s="3" t="s">
        <v>279</v>
      </c>
      <c r="H54" s="4" t="str">
        <f>CONCATENATE(RIGHT(G55,1),MID(G55,2,1),LEFT(G55,1))</f>
        <v>3:1</v>
      </c>
      <c r="I54" s="5" t="str">
        <f>CONCATENATE(LEFT(E54,1)+LEFT(F54,1)+LEFT(H54,1),":",RIGHT(E54,1)+RIGHT(F54,1)+RIGHT(H54,1))</f>
        <v>7:4</v>
      </c>
      <c r="J54" s="4">
        <f>IF(ISERROR(I54),"",IF(LEFT(E54,1)="3",2,1)+IF(LEFT(F54,1)="3",2,1)+IF(LEFT(H54,1)="3",2,1))</f>
        <v>5</v>
      </c>
      <c r="K54" s="23">
        <v>1</v>
      </c>
      <c r="L54" s="55" t="s">
        <v>588</v>
      </c>
    </row>
    <row r="55" spans="1:12" ht="15.75" thickBot="1">
      <c r="A55" s="28" t="str">
        <f>CONCATENATE($A$51,"_",K55)</f>
        <v>4_4</v>
      </c>
      <c r="B55" s="38">
        <v>16</v>
      </c>
      <c r="C55" s="72" t="str">
        <f>CONCATENATE(VLOOKUP(B55,'28_9'!A:D,2,0)," (",VLOOKUP(B55,'28_9'!A:E,3,0),")")</f>
        <v>Novák Michal (TJ Chaloupky)</v>
      </c>
      <c r="D55" s="73"/>
      <c r="E55" s="12" t="str">
        <f>CONCATENATE(RIGHT(H52,1),MID(H52,2,1),LEFT(H52,1))</f>
        <v>1:3</v>
      </c>
      <c r="F55" s="6" t="str">
        <f>CONCATENATE(RIGHT(H53,1),MID(H53,2,1),LEFT(H53,1))</f>
        <v>1:3</v>
      </c>
      <c r="G55" s="6" t="str">
        <f>M61</f>
        <v>1:3</v>
      </c>
      <c r="H55" s="7" t="s">
        <v>279</v>
      </c>
      <c r="I55" s="8" t="str">
        <f>CONCATENATE(LEFT(E55,1)+LEFT(F55,1)+LEFT(G55,1),":",RIGHT(E55,1)+RIGHT(F55,1)+RIGHT(G55,1))</f>
        <v>3:9</v>
      </c>
      <c r="J55" s="6">
        <f>IF(ISERROR(I55),"",IF(LEFT(E55,1)="3",2,1)+IF(LEFT(F55,1)="3",2,1)+IF(LEFT(G55,1)="3",2,1))</f>
        <v>3</v>
      </c>
      <c r="K55" s="24">
        <v>4</v>
      </c>
      <c r="L55" s="55"/>
    </row>
    <row r="56" ht="15.75" customHeight="1"/>
    <row r="57" spans="2:13" ht="15">
      <c r="B57" s="70" t="s">
        <v>283</v>
      </c>
      <c r="C57" s="70"/>
      <c r="D57" s="70"/>
      <c r="E57" s="70"/>
      <c r="F57" s="70"/>
      <c r="G57" s="70"/>
      <c r="H57" s="9" t="s">
        <v>284</v>
      </c>
      <c r="I57" s="9" t="s">
        <v>285</v>
      </c>
      <c r="J57" s="9" t="s">
        <v>286</v>
      </c>
      <c r="K57" s="9" t="s">
        <v>287</v>
      </c>
      <c r="L57" s="9" t="s">
        <v>288</v>
      </c>
      <c r="M57" s="9" t="s">
        <v>289</v>
      </c>
    </row>
    <row r="58" spans="2:13" ht="15">
      <c r="B58" s="69" t="str">
        <f>C52</f>
        <v>Chalupa Josef (TTC Brandýs nad Labem)</v>
      </c>
      <c r="C58" s="69"/>
      <c r="D58" s="10" t="s">
        <v>290</v>
      </c>
      <c r="E58" s="71" t="str">
        <f>C55</f>
        <v>Novák Michal (TJ Chaloupky)</v>
      </c>
      <c r="F58" s="71"/>
      <c r="G58" s="71"/>
      <c r="H58" s="25">
        <v>-11</v>
      </c>
      <c r="I58" s="25">
        <v>5</v>
      </c>
      <c r="J58" s="25">
        <v>6</v>
      </c>
      <c r="K58" s="25">
        <v>7</v>
      </c>
      <c r="L58" s="25"/>
      <c r="M58" s="10" t="str">
        <f>IF(H58="","",IF(AND(K58="",J58&lt;0),"0:3",IF(AND(K58="",J58&gt;=0),"3:0",IF(AND(L58="",K58&lt;0),"1:3",IF(AND(L58="",K58&gt;=0),"3:1",IF(L58&lt;0,"2:3","3:2"))))))</f>
        <v>3:1</v>
      </c>
    </row>
    <row r="59" spans="2:13" ht="15">
      <c r="B59" s="69" t="str">
        <f>C53</f>
        <v>Stránská Anna (Viktorie Radim)</v>
      </c>
      <c r="C59" s="69" t="e">
        <f>#REF!</f>
        <v>#REF!</v>
      </c>
      <c r="D59" s="10" t="s">
        <v>290</v>
      </c>
      <c r="E59" s="69" t="str">
        <f>C54</f>
        <v>Bošinová Aneta (SKST Vlašim)</v>
      </c>
      <c r="F59" s="69" t="str">
        <f>C54</f>
        <v>Bošinová Aneta (SKST Vlašim)</v>
      </c>
      <c r="G59" s="69"/>
      <c r="H59" s="25">
        <v>-9</v>
      </c>
      <c r="I59" s="25">
        <v>-5</v>
      </c>
      <c r="J59" s="25">
        <v>-8</v>
      </c>
      <c r="K59" s="25"/>
      <c r="L59" s="25"/>
      <c r="M59" s="10" t="str">
        <f>IF(H59="","",IF(AND(K59="",J59&lt;0),"0:3",IF(AND(K59="",J59&gt;=0),"3:0",IF(AND(L59="",K59&lt;0),"1:3",IF(AND(L59="",K59&gt;=0),"3:1",IF(L59&lt;0,"2:3","3:2"))))))</f>
        <v>0:3</v>
      </c>
    </row>
    <row r="60" spans="2:13" ht="15">
      <c r="B60" s="70" t="s">
        <v>291</v>
      </c>
      <c r="C60" s="70"/>
      <c r="D60" s="70"/>
      <c r="E60" s="70"/>
      <c r="F60" s="70"/>
      <c r="G60" s="70"/>
      <c r="H60" s="9" t="s">
        <v>284</v>
      </c>
      <c r="I60" s="9" t="s">
        <v>285</v>
      </c>
      <c r="J60" s="9" t="s">
        <v>286</v>
      </c>
      <c r="K60" s="9" t="s">
        <v>287</v>
      </c>
      <c r="L60" s="9" t="s">
        <v>288</v>
      </c>
      <c r="M60" s="9" t="s">
        <v>289</v>
      </c>
    </row>
    <row r="61" spans="2:13" ht="15">
      <c r="B61" s="71" t="str">
        <f>C55</f>
        <v>Novák Michal (TJ Chaloupky)</v>
      </c>
      <c r="C61" s="71" t="str">
        <f>C55</f>
        <v>Novák Michal (TJ Chaloupky)</v>
      </c>
      <c r="D61" s="10" t="s">
        <v>290</v>
      </c>
      <c r="E61" s="69" t="str">
        <f>C54</f>
        <v>Bošinová Aneta (SKST Vlašim)</v>
      </c>
      <c r="F61" s="69" t="str">
        <f>C54</f>
        <v>Bošinová Aneta (SKST Vlašim)</v>
      </c>
      <c r="G61" s="69"/>
      <c r="H61" s="25">
        <v>-7</v>
      </c>
      <c r="I61" s="25">
        <v>-6</v>
      </c>
      <c r="J61" s="25">
        <v>8</v>
      </c>
      <c r="K61" s="25">
        <v>-5</v>
      </c>
      <c r="L61" s="25"/>
      <c r="M61" s="10" t="str">
        <f>IF(H61="","",IF(AND(K61="",J61&lt;0),"0:3",IF(AND(K61="",J61&gt;=0),"3:0",IF(AND(L61="",K61&lt;0),"1:3",IF(AND(L61="",K61&gt;=0),"3:1",IF(L61&lt;0,"2:3","3:2"))))))</f>
        <v>1:3</v>
      </c>
    </row>
    <row r="62" spans="2:13" ht="15">
      <c r="B62" s="69" t="str">
        <f>C52</f>
        <v>Chalupa Josef (TTC Brandýs nad Labem)</v>
      </c>
      <c r="C62" s="69" t="str">
        <f>C53</f>
        <v>Stránská Anna (Viktorie Radim)</v>
      </c>
      <c r="D62" s="10" t="s">
        <v>290</v>
      </c>
      <c r="E62" s="69" t="str">
        <f>C53</f>
        <v>Stránská Anna (Viktorie Radim)</v>
      </c>
      <c r="F62" s="69" t="str">
        <f>C53</f>
        <v>Stránská Anna (Viktorie Radim)</v>
      </c>
      <c r="G62" s="69"/>
      <c r="H62" s="25">
        <v>15</v>
      </c>
      <c r="I62" s="25">
        <v>-6</v>
      </c>
      <c r="J62" s="25">
        <v>-12</v>
      </c>
      <c r="K62" s="25">
        <v>-6</v>
      </c>
      <c r="L62" s="25"/>
      <c r="M62" s="10" t="str">
        <f>IF(H62="","",IF(AND(K62="",J62&lt;0),"0:3",IF(AND(K62="",J62&gt;=0),"3:0",IF(AND(L62="",K62&lt;0),"1:3",IF(AND(L62="",K62&gt;=0),"3:1",IF(L62&lt;0,"2:3","3:2"))))))</f>
        <v>1:3</v>
      </c>
    </row>
    <row r="63" spans="2:13" ht="15">
      <c r="B63" s="70" t="s">
        <v>292</v>
      </c>
      <c r="C63" s="70"/>
      <c r="D63" s="70"/>
      <c r="E63" s="70"/>
      <c r="F63" s="70"/>
      <c r="G63" s="70"/>
      <c r="H63" s="9" t="s">
        <v>284</v>
      </c>
      <c r="I63" s="9" t="s">
        <v>285</v>
      </c>
      <c r="J63" s="9" t="s">
        <v>286</v>
      </c>
      <c r="K63" s="9" t="s">
        <v>287</v>
      </c>
      <c r="L63" s="9" t="s">
        <v>288</v>
      </c>
      <c r="M63" s="9" t="s">
        <v>289</v>
      </c>
    </row>
    <row r="64" spans="2:13" ht="15">
      <c r="B64" s="69" t="str">
        <f>C53</f>
        <v>Stránská Anna (Viktorie Radim)</v>
      </c>
      <c r="C64" s="69" t="e">
        <f>#REF!</f>
        <v>#REF!</v>
      </c>
      <c r="D64" s="10" t="s">
        <v>290</v>
      </c>
      <c r="E64" s="71" t="str">
        <f>C55</f>
        <v>Novák Michal (TJ Chaloupky)</v>
      </c>
      <c r="F64" s="71" t="str">
        <f>C55</f>
        <v>Novák Michal (TJ Chaloupky)</v>
      </c>
      <c r="G64" s="71"/>
      <c r="H64" s="25">
        <v>9</v>
      </c>
      <c r="I64" s="25">
        <v>7</v>
      </c>
      <c r="J64" s="25">
        <v>-7</v>
      </c>
      <c r="K64" s="25">
        <v>5</v>
      </c>
      <c r="L64" s="25"/>
      <c r="M64" s="10" t="str">
        <f>IF(H64="","",IF(AND(K64="",J64&lt;0),"0:3",IF(AND(K64="",J64&gt;=0),"3:0",IF(AND(L64="",K64&lt;0),"1:3",IF(AND(L64="",K64&gt;=0),"3:1",IF(L64&lt;0,"2:3","3:2"))))))</f>
        <v>3:1</v>
      </c>
    </row>
    <row r="65" spans="2:13" ht="15">
      <c r="B65" s="69" t="str">
        <f>C54</f>
        <v>Bošinová Aneta (SKST Vlašim)</v>
      </c>
      <c r="C65" s="69" t="e">
        <f>#REF!</f>
        <v>#REF!</v>
      </c>
      <c r="D65" s="10" t="s">
        <v>290</v>
      </c>
      <c r="E65" s="69" t="str">
        <f>C52</f>
        <v>Chalupa Josef (TTC Brandýs nad Labem)</v>
      </c>
      <c r="F65" s="69" t="str">
        <f>C52</f>
        <v>Chalupa Josef (TTC Brandýs nad Labem)</v>
      </c>
      <c r="G65" s="69"/>
      <c r="H65" s="25">
        <v>-7</v>
      </c>
      <c r="I65" s="25">
        <v>-5</v>
      </c>
      <c r="J65" s="25">
        <v>11</v>
      </c>
      <c r="K65" s="25">
        <v>-3</v>
      </c>
      <c r="L65" s="25"/>
      <c r="M65" s="10" t="str">
        <f>IF(H65="","",IF(AND(K65="",J65&lt;0),"0:3",IF(AND(K65="",J65&gt;=0),"3:0",IF(AND(L65="",K65&lt;0),"1:3",IF(AND(L65="",K65&gt;=0),"3:1",IF(L65&lt;0,"2:3","3:2"))))))</f>
        <v>1:3</v>
      </c>
    </row>
    <row r="66" ht="15.75" thickBot="1"/>
    <row r="67" spans="1:11" ht="42" customHeight="1" thickBot="1">
      <c r="A67" s="28">
        <v>5</v>
      </c>
      <c r="B67" s="74" t="s">
        <v>364</v>
      </c>
      <c r="C67" s="75"/>
      <c r="D67" s="76"/>
      <c r="E67" s="13" t="str">
        <f>C68</f>
        <v>Hýža Daniel (TSM Kladno)</v>
      </c>
      <c r="F67" s="14" t="str">
        <f>C69</f>
        <v>Pisár Jan (KST Rakovník)</v>
      </c>
      <c r="G67" s="14" t="str">
        <f>C70</f>
        <v>Bošinová Aneta (SKST Vlašim)</v>
      </c>
      <c r="H67" s="14" t="str">
        <f>C71</f>
        <v>Chalupa Josef (TTC Brandýs nad Labem)</v>
      </c>
      <c r="I67" s="13" t="s">
        <v>280</v>
      </c>
      <c r="J67" s="14" t="s">
        <v>281</v>
      </c>
      <c r="K67" s="15" t="s">
        <v>282</v>
      </c>
    </row>
    <row r="68" spans="1:11" ht="15">
      <c r="A68" s="28" t="str">
        <f>CONCATENATE($A$67,"_",K68)</f>
        <v>5_4</v>
      </c>
      <c r="B68" s="16" t="s">
        <v>306</v>
      </c>
      <c r="C68" s="77" t="str">
        <f>VLOOKUP(B68,$A$2:$H$5,3,0)</f>
        <v>Hýža Daniel (TSM Kladno)</v>
      </c>
      <c r="D68" s="78"/>
      <c r="E68" s="17" t="s">
        <v>279</v>
      </c>
      <c r="F68" s="18" t="str">
        <f>M78</f>
        <v>3:0</v>
      </c>
      <c r="G68" s="18" t="str">
        <f>CONCATENATE(RIGHT(E70,1),MID(E70,2,1),LEFT(E70,1))</f>
        <v>2:3</v>
      </c>
      <c r="H68" s="18" t="str">
        <f>M74</f>
        <v>2:3</v>
      </c>
      <c r="I68" s="19" t="str">
        <f>CONCATENATE(LEFT(F68,1)+LEFT(G68,1)+LEFT(H68,1),":",RIGHT(F68,1)+RIGHT(G68,1)+RIGHT(H68,1))</f>
        <v>7:6</v>
      </c>
      <c r="J68" s="18">
        <f>IF(ISERROR(I68),"",IF(LEFT(F68,1)="3",2,1)+IF(LEFT(G68,1)="3",2,1)+IF(LEFT(H68,1)="3",2,1))</f>
        <v>4</v>
      </c>
      <c r="K68" s="22">
        <v>4</v>
      </c>
    </row>
    <row r="69" spans="1:11" ht="15">
      <c r="A69" s="28" t="str">
        <f>CONCATENATE($A$67,"_",K69)</f>
        <v>5_1</v>
      </c>
      <c r="B69" s="20" t="s">
        <v>310</v>
      </c>
      <c r="C69" s="79" t="str">
        <f>VLOOKUP(B69,$A$2:$H$5,3,0)</f>
        <v>Pisár Jan (KST Rakovník)</v>
      </c>
      <c r="D69" s="80"/>
      <c r="E69" s="11" t="str">
        <f>CONCATENATE(RIGHT(F68,1),MID(F68,2,1),LEFT(F68,1))</f>
        <v>0:3</v>
      </c>
      <c r="F69" s="3" t="s">
        <v>279</v>
      </c>
      <c r="G69" s="4" t="str">
        <f>M75</f>
        <v>3:2</v>
      </c>
      <c r="H69" s="4" t="str">
        <f>M80</f>
        <v>3:1</v>
      </c>
      <c r="I69" s="5" t="str">
        <f>CONCATENATE(LEFT(E69,1)+LEFT(G69,1)+LEFT(H69,1),":",RIGHT(E69,1)+RIGHT(G69,1)+RIGHT(H69,1))</f>
        <v>6:6</v>
      </c>
      <c r="J69" s="4">
        <f>IF(ISERROR(I69),"",IF(LEFT(E69,1)="3",2,1)+IF(LEFT(G69,1)="3",2,1)+IF(LEFT(H69,1)="3",2,1))</f>
        <v>5</v>
      </c>
      <c r="K69" s="23">
        <v>1</v>
      </c>
    </row>
    <row r="70" spans="1:11" ht="15">
      <c r="A70" s="28" t="str">
        <f>CONCATENATE($A$67,"_",K70)</f>
        <v>5_3</v>
      </c>
      <c r="B70" s="20" t="s">
        <v>311</v>
      </c>
      <c r="C70" s="79" t="str">
        <f>VLOOKUP(B70,$A$52:$H$55,3,0)</f>
        <v>Bošinová Aneta (SKST Vlašim)</v>
      </c>
      <c r="D70" s="80"/>
      <c r="E70" s="11" t="str">
        <f>M81</f>
        <v>3:2</v>
      </c>
      <c r="F70" s="4" t="str">
        <f>CONCATENATE(RIGHT(G69,1),MID(G69,2,1),LEFT(G69,1))</f>
        <v>2:3</v>
      </c>
      <c r="G70" s="3" t="s">
        <v>279</v>
      </c>
      <c r="H70" s="4" t="str">
        <f>CONCATENATE(RIGHT(G71,1),MID(G71,2,1),LEFT(G71,1))</f>
        <v>1:3</v>
      </c>
      <c r="I70" s="5" t="str">
        <f>CONCATENATE(LEFT(E70,1)+LEFT(F70,1)+LEFT(H70,1),":",RIGHT(E70,1)+RIGHT(F70,1)+RIGHT(H70,1))</f>
        <v>6:8</v>
      </c>
      <c r="J70" s="4">
        <f>IF(ISERROR(I70),"",IF(LEFT(E70,1)="3",2,1)+IF(LEFT(F70,1)="3",2,1)+IF(LEFT(H70,1)="3",2,1))</f>
        <v>4</v>
      </c>
      <c r="K70" s="23">
        <v>3</v>
      </c>
    </row>
    <row r="71" spans="1:11" ht="15.75" thickBot="1">
      <c r="A71" s="28" t="str">
        <f>CONCATENATE($A$67,"_",K71)</f>
        <v>5_2</v>
      </c>
      <c r="B71" s="21" t="s">
        <v>312</v>
      </c>
      <c r="C71" s="72" t="str">
        <f>VLOOKUP(B71,$A$52:$H$55,3,0)</f>
        <v>Chalupa Josef (TTC Brandýs nad Labem)</v>
      </c>
      <c r="D71" s="73"/>
      <c r="E71" s="12" t="str">
        <f>CONCATENATE(RIGHT(H68,1),MID(H68,2,1),LEFT(H68,1))</f>
        <v>3:2</v>
      </c>
      <c r="F71" s="6" t="str">
        <f>CONCATENATE(RIGHT(H69,1),MID(H69,2,1),LEFT(H69,1))</f>
        <v>1:3</v>
      </c>
      <c r="G71" s="6" t="str">
        <f>M77</f>
        <v>3:1</v>
      </c>
      <c r="H71" s="7" t="s">
        <v>279</v>
      </c>
      <c r="I71" s="8" t="str">
        <f>CONCATENATE(LEFT(E71,1)+LEFT(F71,1)+LEFT(G71,1),":",RIGHT(E71,1)+RIGHT(F71,1)+RIGHT(G71,1))</f>
        <v>7:6</v>
      </c>
      <c r="J71" s="6">
        <f>IF(ISERROR(I71),"",IF(LEFT(E71,1)="3",2,1)+IF(LEFT(F71,1)="3",2,1)+IF(LEFT(G71,1)="3",2,1))</f>
        <v>5</v>
      </c>
      <c r="K71" s="24">
        <v>2</v>
      </c>
    </row>
    <row r="72" ht="15.75" customHeight="1"/>
    <row r="73" spans="2:13" ht="15">
      <c r="B73" s="70" t="s">
        <v>283</v>
      </c>
      <c r="C73" s="70"/>
      <c r="D73" s="70"/>
      <c r="E73" s="70"/>
      <c r="F73" s="70"/>
      <c r="G73" s="70"/>
      <c r="H73" s="9" t="s">
        <v>284</v>
      </c>
      <c r="I73" s="9" t="s">
        <v>285</v>
      </c>
      <c r="J73" s="9" t="s">
        <v>286</v>
      </c>
      <c r="K73" s="9" t="s">
        <v>287</v>
      </c>
      <c r="L73" s="9" t="s">
        <v>288</v>
      </c>
      <c r="M73" s="9" t="s">
        <v>289</v>
      </c>
    </row>
    <row r="74" spans="2:13" ht="15">
      <c r="B74" s="69" t="str">
        <f>C68</f>
        <v>Hýža Daniel (TSM Kladno)</v>
      </c>
      <c r="C74" s="69"/>
      <c r="D74" s="10" t="s">
        <v>290</v>
      </c>
      <c r="E74" s="69" t="str">
        <f>C71</f>
        <v>Chalupa Josef (TTC Brandýs nad Labem)</v>
      </c>
      <c r="F74" s="69"/>
      <c r="G74" s="69"/>
      <c r="H74" s="25">
        <v>-4</v>
      </c>
      <c r="I74" s="25">
        <v>7</v>
      </c>
      <c r="J74" s="25">
        <v>-7</v>
      </c>
      <c r="K74" s="25">
        <v>8</v>
      </c>
      <c r="L74" s="25">
        <v>-7</v>
      </c>
      <c r="M74" s="10" t="str">
        <f>IF(H74="","",IF(AND(K74="",J74&lt;0),"0:3",IF(AND(K74="",J74&gt;=0),"3:0",IF(AND(L74="",K74&lt;0),"1:3",IF(AND(L74="",K74&gt;=0),"3:1",IF(L74&lt;0,"2:3","3:2"))))))</f>
        <v>2:3</v>
      </c>
    </row>
    <row r="75" spans="2:13" ht="15">
      <c r="B75" s="69" t="str">
        <f>C69</f>
        <v>Pisár Jan (KST Rakovník)</v>
      </c>
      <c r="C75" s="69" t="e">
        <f>#REF!</f>
        <v>#REF!</v>
      </c>
      <c r="D75" s="10" t="s">
        <v>290</v>
      </c>
      <c r="E75" s="69" t="str">
        <f>C70</f>
        <v>Bošinová Aneta (SKST Vlašim)</v>
      </c>
      <c r="F75" s="69" t="str">
        <f>C70</f>
        <v>Bošinová Aneta (SKST Vlašim)</v>
      </c>
      <c r="G75" s="69"/>
      <c r="H75" s="25">
        <v>-5</v>
      </c>
      <c r="I75" s="25">
        <v>3</v>
      </c>
      <c r="J75" s="25">
        <v>-6</v>
      </c>
      <c r="K75" s="25">
        <v>9</v>
      </c>
      <c r="L75" s="25">
        <v>8</v>
      </c>
      <c r="M75" s="10" t="str">
        <f>IF(H75="","",IF(AND(K75="",J75&lt;0),"0:3",IF(AND(K75="",J75&gt;=0),"3:0",IF(AND(L75="",K75&lt;0),"1:3",IF(AND(L75="",K75&gt;=0),"3:1",IF(L75&lt;0,"2:3","3:2"))))))</f>
        <v>3:2</v>
      </c>
    </row>
    <row r="76" spans="2:13" ht="15">
      <c r="B76" s="70" t="s">
        <v>291</v>
      </c>
      <c r="C76" s="70"/>
      <c r="D76" s="70"/>
      <c r="E76" s="70"/>
      <c r="F76" s="70"/>
      <c r="G76" s="70"/>
      <c r="H76" s="9" t="s">
        <v>284</v>
      </c>
      <c r="I76" s="9" t="s">
        <v>285</v>
      </c>
      <c r="J76" s="9" t="s">
        <v>286</v>
      </c>
      <c r="K76" s="9" t="s">
        <v>287</v>
      </c>
      <c r="L76" s="9" t="s">
        <v>288</v>
      </c>
      <c r="M76" s="9" t="s">
        <v>289</v>
      </c>
    </row>
    <row r="77" spans="2:13" ht="15">
      <c r="B77" s="69" t="str">
        <f>C71</f>
        <v>Chalupa Josef (TTC Brandýs nad Labem)</v>
      </c>
      <c r="C77" s="69" t="str">
        <f>C71</f>
        <v>Chalupa Josef (TTC Brandýs nad Labem)</v>
      </c>
      <c r="D77" s="10" t="s">
        <v>290</v>
      </c>
      <c r="E77" s="69" t="str">
        <f>C70</f>
        <v>Bošinová Aneta (SKST Vlašim)</v>
      </c>
      <c r="F77" s="69" t="str">
        <f>C70</f>
        <v>Bošinová Aneta (SKST Vlašim)</v>
      </c>
      <c r="G77" s="69"/>
      <c r="H77" s="25">
        <v>7</v>
      </c>
      <c r="I77" s="25">
        <v>5</v>
      </c>
      <c r="J77" s="25">
        <v>-11</v>
      </c>
      <c r="K77" s="25">
        <v>3</v>
      </c>
      <c r="L77" s="25"/>
      <c r="M77" s="10" t="str">
        <f>IF(H77="","",IF(AND(K77="",J77&lt;0),"0:3",IF(AND(K77="",J77&gt;=0),"3:0",IF(AND(L77="",K77&lt;0),"1:3",IF(AND(L77="",K77&gt;=0),"3:1",IF(L77&lt;0,"2:3","3:2"))))))</f>
        <v>3:1</v>
      </c>
    </row>
    <row r="78" spans="2:13" ht="15">
      <c r="B78" s="69" t="str">
        <f>C68</f>
        <v>Hýža Daniel (TSM Kladno)</v>
      </c>
      <c r="C78" s="69" t="str">
        <f>C69</f>
        <v>Pisár Jan (KST Rakovník)</v>
      </c>
      <c r="D78" s="10" t="s">
        <v>290</v>
      </c>
      <c r="E78" s="69" t="str">
        <f>C69</f>
        <v>Pisár Jan (KST Rakovník)</v>
      </c>
      <c r="F78" s="69" t="str">
        <f>C69</f>
        <v>Pisár Jan (KST Rakovník)</v>
      </c>
      <c r="G78" s="69"/>
      <c r="H78" s="25">
        <v>7</v>
      </c>
      <c r="I78" s="25">
        <v>8</v>
      </c>
      <c r="J78" s="25">
        <v>5</v>
      </c>
      <c r="K78" s="25"/>
      <c r="L78" s="25"/>
      <c r="M78" s="10" t="str">
        <f>IF(H78="","",IF(AND(K78="",J78&lt;0),"0:3",IF(AND(K78="",J78&gt;=0),"3:0",IF(AND(L78="",K78&lt;0),"1:3",IF(AND(L78="",K78&gt;=0),"3:1",IF(L78&lt;0,"2:3","3:2"))))))</f>
        <v>3:0</v>
      </c>
    </row>
    <row r="79" spans="2:13" ht="15">
      <c r="B79" s="70" t="s">
        <v>292</v>
      </c>
      <c r="C79" s="70"/>
      <c r="D79" s="70"/>
      <c r="E79" s="70"/>
      <c r="F79" s="70"/>
      <c r="G79" s="70"/>
      <c r="H79" s="9" t="s">
        <v>284</v>
      </c>
      <c r="I79" s="9" t="s">
        <v>285</v>
      </c>
      <c r="J79" s="9" t="s">
        <v>286</v>
      </c>
      <c r="K79" s="9" t="s">
        <v>287</v>
      </c>
      <c r="L79" s="9" t="s">
        <v>288</v>
      </c>
      <c r="M79" s="9" t="s">
        <v>289</v>
      </c>
    </row>
    <row r="80" spans="2:13" ht="15">
      <c r="B80" s="69" t="str">
        <f>C69</f>
        <v>Pisár Jan (KST Rakovník)</v>
      </c>
      <c r="C80" s="69" t="e">
        <f>#REF!</f>
        <v>#REF!</v>
      </c>
      <c r="D80" s="10" t="s">
        <v>290</v>
      </c>
      <c r="E80" s="69" t="str">
        <f>C71</f>
        <v>Chalupa Josef (TTC Brandýs nad Labem)</v>
      </c>
      <c r="F80" s="69" t="str">
        <f>C71</f>
        <v>Chalupa Josef (TTC Brandýs nad Labem)</v>
      </c>
      <c r="G80" s="69"/>
      <c r="H80" s="25">
        <v>9</v>
      </c>
      <c r="I80" s="25">
        <v>11</v>
      </c>
      <c r="J80" s="25">
        <v>-9</v>
      </c>
      <c r="K80" s="25">
        <v>8</v>
      </c>
      <c r="L80" s="25"/>
      <c r="M80" s="10" t="str">
        <f>IF(H80="","",IF(AND(K80="",J80&lt;0),"0:3",IF(AND(K80="",J80&gt;=0),"3:0",IF(AND(L80="",K80&lt;0),"1:3",IF(AND(L80="",K80&gt;=0),"3:1",IF(L80&lt;0,"2:3","3:2"))))))</f>
        <v>3:1</v>
      </c>
    </row>
    <row r="81" spans="2:13" ht="15">
      <c r="B81" s="69" t="str">
        <f>C70</f>
        <v>Bošinová Aneta (SKST Vlašim)</v>
      </c>
      <c r="C81" s="69" t="e">
        <f>#REF!</f>
        <v>#REF!</v>
      </c>
      <c r="D81" s="10" t="s">
        <v>290</v>
      </c>
      <c r="E81" s="69" t="str">
        <f>C68</f>
        <v>Hýža Daniel (TSM Kladno)</v>
      </c>
      <c r="F81" s="69" t="str">
        <f>C68</f>
        <v>Hýža Daniel (TSM Kladno)</v>
      </c>
      <c r="G81" s="69"/>
      <c r="H81" s="25">
        <v>8</v>
      </c>
      <c r="I81" s="25">
        <v>-4</v>
      </c>
      <c r="J81" s="25">
        <v>-8</v>
      </c>
      <c r="K81" s="25">
        <v>9</v>
      </c>
      <c r="L81" s="25">
        <v>10</v>
      </c>
      <c r="M81" s="10" t="str">
        <f>IF(H81="","",IF(AND(K81="",J81&lt;0),"0:3",IF(AND(K81="",J81&gt;=0),"3:0",IF(AND(L81="",K81&lt;0),"1:3",IF(AND(L81="",K81&gt;=0),"3:1",IF(L81&lt;0,"2:3","3:2"))))))</f>
        <v>3:2</v>
      </c>
    </row>
    <row r="82" ht="15.75" thickBot="1"/>
    <row r="83" spans="1:11" ht="42" customHeight="1" thickBot="1">
      <c r="A83" s="28">
        <v>6</v>
      </c>
      <c r="B83" s="74" t="s">
        <v>365</v>
      </c>
      <c r="C83" s="75"/>
      <c r="D83" s="76"/>
      <c r="E83" s="13" t="str">
        <f>C84</f>
        <v>Šejvl Jakub (TTC Brandýs nad Labem)</v>
      </c>
      <c r="F83" s="14" t="str">
        <f>C85</f>
        <v>Pytlíková Tereza (SKST Vlašim)</v>
      </c>
      <c r="G83" s="14" t="str">
        <f>C86</f>
        <v>Polívková Barbora (SKST Vlašim)</v>
      </c>
      <c r="H83" s="14" t="str">
        <f>C87</f>
        <v>Hošková Denisa (TJ Sokol Králův Dvůr)</v>
      </c>
      <c r="I83" s="13" t="s">
        <v>280</v>
      </c>
      <c r="J83" s="14" t="s">
        <v>281</v>
      </c>
      <c r="K83" s="15" t="s">
        <v>282</v>
      </c>
    </row>
    <row r="84" spans="1:11" ht="15">
      <c r="A84" s="28" t="str">
        <f>CONCATENATE($A$83,"_",K84)</f>
        <v>6_2</v>
      </c>
      <c r="B84" s="16" t="s">
        <v>307</v>
      </c>
      <c r="C84" s="77" t="str">
        <f>VLOOKUP(B84,$A$19:$H$22,3,0)</f>
        <v>Šejvl Jakub (TTC Brandýs nad Labem)</v>
      </c>
      <c r="D84" s="78"/>
      <c r="E84" s="17" t="s">
        <v>279</v>
      </c>
      <c r="F84" s="18" t="str">
        <f>M94</f>
        <v>3:1</v>
      </c>
      <c r="G84" s="18" t="str">
        <f>CONCATENATE(RIGHT(E86,1),MID(E86,2,1),LEFT(E86,1))</f>
        <v>2:3</v>
      </c>
      <c r="H84" s="18" t="str">
        <f>M90</f>
        <v>3:1</v>
      </c>
      <c r="I84" s="19" t="str">
        <f>CONCATENATE(LEFT(F84,1)+LEFT(G84,1)+LEFT(H84,1),":",RIGHT(F84,1)+RIGHT(G84,1)+RIGHT(H84,1))</f>
        <v>8:5</v>
      </c>
      <c r="J84" s="18">
        <f>IF(ISERROR(I84),"",IF(LEFT(F84,1)="3",2,1)+IF(LEFT(G84,1)="3",2,1)+IF(LEFT(H84,1)="3",2,1))</f>
        <v>5</v>
      </c>
      <c r="K84" s="22">
        <v>2</v>
      </c>
    </row>
    <row r="85" spans="1:11" ht="15">
      <c r="A85" s="28" t="str">
        <f>CONCATENATE($A$83,"_",K85)</f>
        <v>6_3</v>
      </c>
      <c r="B85" s="20" t="s">
        <v>313</v>
      </c>
      <c r="C85" s="79" t="str">
        <f>VLOOKUP(B85,$A$19:$H$22,3,0)</f>
        <v>Pytlíková Tereza (SKST Vlašim)</v>
      </c>
      <c r="D85" s="80"/>
      <c r="E85" s="11" t="str">
        <f>CONCATENATE(RIGHT(F84,1),MID(F84,2,1),LEFT(F84,1))</f>
        <v>1:3</v>
      </c>
      <c r="F85" s="3" t="s">
        <v>279</v>
      </c>
      <c r="G85" s="4" t="str">
        <f>M91</f>
        <v>1:3</v>
      </c>
      <c r="H85" s="4" t="str">
        <f>M96</f>
        <v>3:2</v>
      </c>
      <c r="I85" s="5" t="str">
        <f>CONCATENATE(LEFT(E85,1)+LEFT(G85,1)+LEFT(H85,1),":",RIGHT(E85,1)+RIGHT(G85,1)+RIGHT(H85,1))</f>
        <v>5:8</v>
      </c>
      <c r="J85" s="4">
        <f>IF(ISERROR(I85),"",IF(LEFT(E85,1)="3",2,1)+IF(LEFT(G85,1)="3",2,1)+IF(LEFT(H85,1)="3",2,1))</f>
        <v>4</v>
      </c>
      <c r="K85" s="23">
        <v>3</v>
      </c>
    </row>
    <row r="86" spans="1:11" ht="15">
      <c r="A86" s="28" t="str">
        <f>CONCATENATE($A$83,"_",K86)</f>
        <v>6_1</v>
      </c>
      <c r="B86" s="20" t="s">
        <v>314</v>
      </c>
      <c r="C86" s="79" t="str">
        <f>VLOOKUP(B86,$A$35:$H$38,3,0)</f>
        <v>Polívková Barbora (SKST Vlašim)</v>
      </c>
      <c r="D86" s="80"/>
      <c r="E86" s="11" t="str">
        <f>M97</f>
        <v>3:2</v>
      </c>
      <c r="F86" s="4" t="str">
        <f>CONCATENATE(RIGHT(G85,1),MID(G85,2,1),LEFT(G85,1))</f>
        <v>3:1</v>
      </c>
      <c r="G86" s="3" t="s">
        <v>279</v>
      </c>
      <c r="H86" s="4" t="str">
        <f>CONCATENATE(RIGHT(G87,1),MID(G87,2,1),LEFT(G87,1))</f>
        <v>3:0</v>
      </c>
      <c r="I86" s="5" t="str">
        <f>CONCATENATE(LEFT(E86,1)+LEFT(F86,1)+LEFT(H86,1),":",RIGHT(E86,1)+RIGHT(F86,1)+RIGHT(H86,1))</f>
        <v>9:3</v>
      </c>
      <c r="J86" s="4">
        <f>IF(ISERROR(I86),"",IF(LEFT(E86,1)="3",2,1)+IF(LEFT(F86,1)="3",2,1)+IF(LEFT(H86,1)="3",2,1))</f>
        <v>6</v>
      </c>
      <c r="K86" s="23">
        <v>1</v>
      </c>
    </row>
    <row r="87" spans="1:11" ht="15.75" thickBot="1">
      <c r="A87" s="28" t="str">
        <f>CONCATENATE($A$83,"_",K87)</f>
        <v>6_4</v>
      </c>
      <c r="B87" s="21" t="s">
        <v>315</v>
      </c>
      <c r="C87" s="72" t="str">
        <f>VLOOKUP(B87,$A$35:$H$38,3,0)</f>
        <v>Hošková Denisa (TJ Sokol Králův Dvůr)</v>
      </c>
      <c r="D87" s="73"/>
      <c r="E87" s="12" t="str">
        <f>CONCATENATE(RIGHT(H84,1),MID(H84,2,1),LEFT(H84,1))</f>
        <v>1:3</v>
      </c>
      <c r="F87" s="6" t="str">
        <f>CONCATENATE(RIGHT(H85,1),MID(H85,2,1),LEFT(H85,1))</f>
        <v>2:3</v>
      </c>
      <c r="G87" s="6" t="str">
        <f>M93</f>
        <v>0:3</v>
      </c>
      <c r="H87" s="7" t="s">
        <v>279</v>
      </c>
      <c r="I87" s="8" t="str">
        <f>CONCATENATE(LEFT(E87,1)+LEFT(F87,1)+LEFT(G87,1),":",RIGHT(E87,1)+RIGHT(F87,1)+RIGHT(G87,1))</f>
        <v>3:9</v>
      </c>
      <c r="J87" s="6">
        <f>IF(ISERROR(I87),"",IF(LEFT(E87,1)="3",2,1)+IF(LEFT(F87,1)="3",2,1)+IF(LEFT(G87,1)="3",2,1))</f>
        <v>3</v>
      </c>
      <c r="K87" s="24">
        <v>4</v>
      </c>
    </row>
    <row r="88" ht="15.75" customHeight="1"/>
    <row r="89" spans="2:13" ht="15">
      <c r="B89" s="70" t="s">
        <v>283</v>
      </c>
      <c r="C89" s="70"/>
      <c r="D89" s="70"/>
      <c r="E89" s="70"/>
      <c r="F89" s="70"/>
      <c r="G89" s="70"/>
      <c r="H89" s="9" t="s">
        <v>284</v>
      </c>
      <c r="I89" s="9" t="s">
        <v>285</v>
      </c>
      <c r="J89" s="9" t="s">
        <v>286</v>
      </c>
      <c r="K89" s="9" t="s">
        <v>287</v>
      </c>
      <c r="L89" s="9" t="s">
        <v>288</v>
      </c>
      <c r="M89" s="9" t="s">
        <v>289</v>
      </c>
    </row>
    <row r="90" spans="2:13" ht="15">
      <c r="B90" s="69" t="str">
        <f>C84</f>
        <v>Šejvl Jakub (TTC Brandýs nad Labem)</v>
      </c>
      <c r="C90" s="69"/>
      <c r="D90" s="10" t="s">
        <v>290</v>
      </c>
      <c r="E90" s="69" t="str">
        <f>C87</f>
        <v>Hošková Denisa (TJ Sokol Králův Dvůr)</v>
      </c>
      <c r="F90" s="69"/>
      <c r="G90" s="69"/>
      <c r="H90" s="25">
        <v>5</v>
      </c>
      <c r="I90" s="25">
        <v>-8</v>
      </c>
      <c r="J90" s="25">
        <v>6</v>
      </c>
      <c r="K90" s="25">
        <v>9</v>
      </c>
      <c r="L90" s="25"/>
      <c r="M90" s="10" t="str">
        <f>IF(H90="","",IF(AND(K90="",J90&lt;0),"0:3",IF(AND(K90="",J90&gt;=0),"3:0",IF(AND(L90="",K90&lt;0),"1:3",IF(AND(L90="",K90&gt;=0),"3:1",IF(L90&lt;0,"2:3","3:2"))))))</f>
        <v>3:1</v>
      </c>
    </row>
    <row r="91" spans="2:13" ht="15">
      <c r="B91" s="69" t="str">
        <f>C85</f>
        <v>Pytlíková Tereza (SKST Vlašim)</v>
      </c>
      <c r="C91" s="69" t="e">
        <f>#REF!</f>
        <v>#REF!</v>
      </c>
      <c r="D91" s="10" t="s">
        <v>290</v>
      </c>
      <c r="E91" s="69" t="str">
        <f>C86</f>
        <v>Polívková Barbora (SKST Vlašim)</v>
      </c>
      <c r="F91" s="69" t="str">
        <f>C86</f>
        <v>Polívková Barbora (SKST Vlašim)</v>
      </c>
      <c r="G91" s="69"/>
      <c r="H91" s="25">
        <v>-3</v>
      </c>
      <c r="I91" s="25">
        <v>2</v>
      </c>
      <c r="J91" s="25">
        <v>-9</v>
      </c>
      <c r="K91" s="25">
        <v>-6</v>
      </c>
      <c r="L91" s="25"/>
      <c r="M91" s="10" t="str">
        <f>IF(H91="","",IF(AND(K91="",J91&lt;0),"0:3",IF(AND(K91="",J91&gt;=0),"3:0",IF(AND(L91="",K91&lt;0),"1:3",IF(AND(L91="",K91&gt;=0),"3:1",IF(L91&lt;0,"2:3","3:2"))))))</f>
        <v>1:3</v>
      </c>
    </row>
    <row r="92" spans="2:13" ht="15">
      <c r="B92" s="70" t="s">
        <v>291</v>
      </c>
      <c r="C92" s="70"/>
      <c r="D92" s="70"/>
      <c r="E92" s="70"/>
      <c r="F92" s="70"/>
      <c r="G92" s="70"/>
      <c r="H92" s="9" t="s">
        <v>284</v>
      </c>
      <c r="I92" s="9" t="s">
        <v>285</v>
      </c>
      <c r="J92" s="9" t="s">
        <v>286</v>
      </c>
      <c r="K92" s="9" t="s">
        <v>287</v>
      </c>
      <c r="L92" s="9" t="s">
        <v>288</v>
      </c>
      <c r="M92" s="9" t="s">
        <v>289</v>
      </c>
    </row>
    <row r="93" spans="2:13" ht="15">
      <c r="B93" s="69" t="str">
        <f>C87</f>
        <v>Hošková Denisa (TJ Sokol Králův Dvůr)</v>
      </c>
      <c r="C93" s="69" t="str">
        <f>C87</f>
        <v>Hošková Denisa (TJ Sokol Králův Dvůr)</v>
      </c>
      <c r="D93" s="10" t="s">
        <v>290</v>
      </c>
      <c r="E93" s="69" t="str">
        <f>C86</f>
        <v>Polívková Barbora (SKST Vlašim)</v>
      </c>
      <c r="F93" s="69" t="str">
        <f>C86</f>
        <v>Polívková Barbora (SKST Vlašim)</v>
      </c>
      <c r="G93" s="69"/>
      <c r="H93" s="25">
        <v>-7</v>
      </c>
      <c r="I93" s="25">
        <v>-7</v>
      </c>
      <c r="J93" s="25">
        <v>-9</v>
      </c>
      <c r="K93" s="25"/>
      <c r="L93" s="25"/>
      <c r="M93" s="10" t="str">
        <f>IF(H93="","",IF(AND(K93="",J93&lt;0),"0:3",IF(AND(K93="",J93&gt;=0),"3:0",IF(AND(L93="",K93&lt;0),"1:3",IF(AND(L93="",K93&gt;=0),"3:1",IF(L93&lt;0,"2:3","3:2"))))))</f>
        <v>0:3</v>
      </c>
    </row>
    <row r="94" spans="2:13" ht="15">
      <c r="B94" s="69" t="str">
        <f>C84</f>
        <v>Šejvl Jakub (TTC Brandýs nad Labem)</v>
      </c>
      <c r="C94" s="69" t="str">
        <f>C85</f>
        <v>Pytlíková Tereza (SKST Vlašim)</v>
      </c>
      <c r="D94" s="10" t="s">
        <v>290</v>
      </c>
      <c r="E94" s="69" t="str">
        <f>C85</f>
        <v>Pytlíková Tereza (SKST Vlašim)</v>
      </c>
      <c r="F94" s="69" t="str">
        <f>C85</f>
        <v>Pytlíková Tereza (SKST Vlašim)</v>
      </c>
      <c r="G94" s="69"/>
      <c r="H94" s="25">
        <v>-7</v>
      </c>
      <c r="I94" s="25">
        <v>8</v>
      </c>
      <c r="J94" s="25">
        <v>10</v>
      </c>
      <c r="K94" s="25">
        <v>3</v>
      </c>
      <c r="L94" s="25"/>
      <c r="M94" s="10" t="str">
        <f>IF(H94="","",IF(AND(K94="",J94&lt;0),"0:3",IF(AND(K94="",J94&gt;=0),"3:0",IF(AND(L94="",K94&lt;0),"1:3",IF(AND(L94="",K94&gt;=0),"3:1",IF(L94&lt;0,"2:3","3:2"))))))</f>
        <v>3:1</v>
      </c>
    </row>
    <row r="95" spans="2:13" ht="15">
      <c r="B95" s="70" t="s">
        <v>292</v>
      </c>
      <c r="C95" s="70"/>
      <c r="D95" s="70"/>
      <c r="E95" s="70"/>
      <c r="F95" s="70"/>
      <c r="G95" s="70"/>
      <c r="H95" s="9" t="s">
        <v>284</v>
      </c>
      <c r="I95" s="9" t="s">
        <v>285</v>
      </c>
      <c r="J95" s="9" t="s">
        <v>286</v>
      </c>
      <c r="K95" s="9" t="s">
        <v>287</v>
      </c>
      <c r="L95" s="9" t="s">
        <v>288</v>
      </c>
      <c r="M95" s="9" t="s">
        <v>289</v>
      </c>
    </row>
    <row r="96" spans="2:13" ht="15">
      <c r="B96" s="69" t="str">
        <f>C85</f>
        <v>Pytlíková Tereza (SKST Vlašim)</v>
      </c>
      <c r="C96" s="69" t="e">
        <f>#REF!</f>
        <v>#REF!</v>
      </c>
      <c r="D96" s="10" t="s">
        <v>290</v>
      </c>
      <c r="E96" s="69" t="str">
        <f>C87</f>
        <v>Hošková Denisa (TJ Sokol Králův Dvůr)</v>
      </c>
      <c r="F96" s="69" t="str">
        <f>C87</f>
        <v>Hošková Denisa (TJ Sokol Králův Dvůr)</v>
      </c>
      <c r="G96" s="69"/>
      <c r="H96" s="25">
        <v>6</v>
      </c>
      <c r="I96" s="25">
        <v>-4</v>
      </c>
      <c r="J96" s="25">
        <v>-9</v>
      </c>
      <c r="K96" s="25">
        <v>9</v>
      </c>
      <c r="L96" s="25">
        <v>6</v>
      </c>
      <c r="M96" s="10" t="str">
        <f>IF(H96="","",IF(AND(K96="",J96&lt;0),"0:3",IF(AND(K96="",J96&gt;=0),"3:0",IF(AND(L96="",K96&lt;0),"1:3",IF(AND(L96="",K96&gt;=0),"3:1",IF(L96&lt;0,"2:3","3:2"))))))</f>
        <v>3:2</v>
      </c>
    </row>
    <row r="97" spans="2:13" ht="15">
      <c r="B97" s="69" t="str">
        <f>C86</f>
        <v>Polívková Barbora (SKST Vlašim)</v>
      </c>
      <c r="C97" s="69" t="e">
        <f>#REF!</f>
        <v>#REF!</v>
      </c>
      <c r="D97" s="10" t="s">
        <v>290</v>
      </c>
      <c r="E97" s="69" t="str">
        <f>C84</f>
        <v>Šejvl Jakub (TTC Brandýs nad Labem)</v>
      </c>
      <c r="F97" s="69" t="str">
        <f>C84</f>
        <v>Šejvl Jakub (TTC Brandýs nad Labem)</v>
      </c>
      <c r="G97" s="69"/>
      <c r="H97" s="25">
        <v>9</v>
      </c>
      <c r="I97" s="25">
        <v>-8</v>
      </c>
      <c r="J97" s="25">
        <v>8</v>
      </c>
      <c r="K97" s="25">
        <v>-8</v>
      </c>
      <c r="L97" s="25">
        <v>5</v>
      </c>
      <c r="M97" s="10" t="str">
        <f>IF(H97="","",IF(AND(K97="",J97&lt;0),"0:3",IF(AND(K97="",J97&gt;=0),"3:0",IF(AND(L97="",K97&lt;0),"1:3",IF(AND(L97="",K97&gt;=0),"3:1",IF(L97&lt;0,"2:3","3:2"))))))</f>
        <v>3:2</v>
      </c>
    </row>
    <row r="99" ht="15.75" thickBot="1"/>
    <row r="100" spans="1:11" ht="42" customHeight="1" thickBot="1">
      <c r="A100" s="28">
        <v>7</v>
      </c>
      <c r="B100" s="74" t="s">
        <v>366</v>
      </c>
      <c r="C100" s="75"/>
      <c r="D100" s="76"/>
      <c r="E100" s="13" t="str">
        <f>C101</f>
        <v>Záboj Matěj (ST Euromaster Kolín)</v>
      </c>
      <c r="F100" s="14" t="str">
        <f>C102</f>
        <v>Slavík Radek (SK cyklistiky Zruč nad Sázavou)</v>
      </c>
      <c r="G100" s="14" t="str">
        <f>C103</f>
        <v>Moravec Petr (TJ Sokol Lány)</v>
      </c>
      <c r="H100" s="14" t="str">
        <f>C104</f>
        <v>Balák Kryštof (TTC Brandýs nad Labem)</v>
      </c>
      <c r="I100" s="13" t="s">
        <v>280</v>
      </c>
      <c r="J100" s="14" t="s">
        <v>281</v>
      </c>
      <c r="K100" s="15" t="s">
        <v>282</v>
      </c>
    </row>
    <row r="101" spans="1:13" ht="15">
      <c r="A101" s="28" t="str">
        <f>CONCATENATE($A$100,"_",K101)</f>
        <v>7_1</v>
      </c>
      <c r="B101" s="16" t="s">
        <v>316</v>
      </c>
      <c r="C101" s="77" t="str">
        <f>VLOOKUP(B101,$A$19:$H$22,3,0)</f>
        <v>Záboj Matěj (ST Euromaster Kolín)</v>
      </c>
      <c r="D101" s="78"/>
      <c r="E101" s="17" t="s">
        <v>279</v>
      </c>
      <c r="F101" s="18" t="str">
        <f>M111</f>
        <v>3:1</v>
      </c>
      <c r="G101" s="18" t="str">
        <f>CONCATENATE(RIGHT(E103,1),MID(E103,2,1),LEFT(E103,1))</f>
        <v>3:0</v>
      </c>
      <c r="H101" s="18" t="str">
        <f>M107</f>
        <v>0:3</v>
      </c>
      <c r="I101" s="19" t="str">
        <f>CONCATENATE(LEFT(F101,1)+LEFT(G101,1)+LEFT(H101,1),":",RIGHT(F101,1)+RIGHT(G101,1)+RIGHT(H101,1))</f>
        <v>6:4</v>
      </c>
      <c r="J101" s="18">
        <f>IF(ISERROR(I101),"",IF(LEFT(F101,1)="3",2,1)+IF(LEFT(G101,1)="3",2,1)+IF(LEFT(H101,1)="3",2,1))</f>
        <v>5</v>
      </c>
      <c r="K101" s="22">
        <v>1</v>
      </c>
      <c r="L101" s="55" t="s">
        <v>589</v>
      </c>
      <c r="M101" s="55" t="s">
        <v>590</v>
      </c>
    </row>
    <row r="102" spans="1:13" ht="15">
      <c r="A102" s="28" t="str">
        <f>CONCATENATE($A$100,"_",K102)</f>
        <v>7_4</v>
      </c>
      <c r="B102" s="20" t="s">
        <v>309</v>
      </c>
      <c r="C102" s="79" t="str">
        <f>VLOOKUP(B102,$A$19:$H$22,3,0)</f>
        <v>Slavík Radek (SK cyklistiky Zruč nad Sázavou)</v>
      </c>
      <c r="D102" s="80"/>
      <c r="E102" s="11" t="str">
        <f>CONCATENATE(RIGHT(F101,1),MID(F101,2,1),LEFT(F101,1))</f>
        <v>1:3</v>
      </c>
      <c r="F102" s="3" t="s">
        <v>279</v>
      </c>
      <c r="G102" s="4" t="str">
        <f>M108</f>
        <v>1:3</v>
      </c>
      <c r="H102" s="4" t="str">
        <f>M113</f>
        <v>0:3</v>
      </c>
      <c r="I102" s="5" t="str">
        <f>CONCATENATE(LEFT(E102,1)+LEFT(G102,1)+LEFT(H102,1),":",RIGHT(E102,1)+RIGHT(G102,1)+RIGHT(H102,1))</f>
        <v>2:9</v>
      </c>
      <c r="J102" s="4">
        <f>IF(ISERROR(I102),"",IF(LEFT(E102,1)="3",2,1)+IF(LEFT(G102,1)="3",2,1)+IF(LEFT(H102,1)="3",2,1))</f>
        <v>3</v>
      </c>
      <c r="K102" s="23">
        <v>4</v>
      </c>
      <c r="L102" s="55"/>
      <c r="M102" s="55"/>
    </row>
    <row r="103" spans="1:13" ht="15">
      <c r="A103" s="28" t="str">
        <f>CONCATENATE($A$100,"_",K103)</f>
        <v>7_2</v>
      </c>
      <c r="B103" s="20" t="s">
        <v>317</v>
      </c>
      <c r="C103" s="79" t="str">
        <f>VLOOKUP(B103,$A$35:$H$38,3,0)</f>
        <v>Moravec Petr (TJ Sokol Lány)</v>
      </c>
      <c r="D103" s="80"/>
      <c r="E103" s="11" t="str">
        <f>M114</f>
        <v>0:3</v>
      </c>
      <c r="F103" s="4" t="str">
        <f>CONCATENATE(RIGHT(G102,1),MID(G102,2,1),LEFT(G102,1))</f>
        <v>3:1</v>
      </c>
      <c r="G103" s="3" t="s">
        <v>279</v>
      </c>
      <c r="H103" s="4" t="str">
        <f>CONCATENATE(RIGHT(G104,1),MID(G104,2,1),LEFT(G104,1))</f>
        <v>3:0</v>
      </c>
      <c r="I103" s="5" t="str">
        <f>CONCATENATE(LEFT(E103,1)+LEFT(F103,1)+LEFT(H103,1),":",RIGHT(E103,1)+RIGHT(F103,1)+RIGHT(H103,1))</f>
        <v>6:4</v>
      </c>
      <c r="J103" s="4">
        <f>IF(ISERROR(I103),"",IF(LEFT(E103,1)="3",2,1)+IF(LEFT(F103,1)="3",2,1)+IF(LEFT(H103,1)="3",2,1))</f>
        <v>5</v>
      </c>
      <c r="K103" s="23">
        <v>2</v>
      </c>
      <c r="L103" s="55" t="s">
        <v>589</v>
      </c>
      <c r="M103" s="55" t="s">
        <v>592</v>
      </c>
    </row>
    <row r="104" spans="1:13" ht="15.75" thickBot="1">
      <c r="A104" s="28" t="str">
        <f>CONCATENATE($A$100,"_",K104)</f>
        <v>7_3</v>
      </c>
      <c r="B104" s="21" t="s">
        <v>318</v>
      </c>
      <c r="C104" s="72" t="str">
        <f>VLOOKUP(B104,$A$35:$H$38,3,0)</f>
        <v>Balák Kryštof (TTC Brandýs nad Labem)</v>
      </c>
      <c r="D104" s="73"/>
      <c r="E104" s="12" t="str">
        <f>CONCATENATE(RIGHT(H101,1),MID(H101,2,1),LEFT(H101,1))</f>
        <v>3:0</v>
      </c>
      <c r="F104" s="6" t="str">
        <f>CONCATENATE(RIGHT(H102,1),MID(H102,2,1),LEFT(H102,1))</f>
        <v>3:0</v>
      </c>
      <c r="G104" s="6" t="str">
        <f>M110</f>
        <v>0:3</v>
      </c>
      <c r="H104" s="7" t="s">
        <v>279</v>
      </c>
      <c r="I104" s="8" t="str">
        <f>CONCATENATE(LEFT(E104,1)+LEFT(F104,1)+LEFT(G104,1),":",RIGHT(E104,1)+RIGHT(F104,1)+RIGHT(G104,1))</f>
        <v>6:3</v>
      </c>
      <c r="J104" s="6">
        <f>IF(ISERROR(I104),"",IF(LEFT(E104,1)="3",2,1)+IF(LEFT(F104,1)="3",2,1)+IF(LEFT(G104,1)="3",2,1))</f>
        <v>5</v>
      </c>
      <c r="K104" s="24">
        <v>3</v>
      </c>
      <c r="L104" s="55" t="s">
        <v>589</v>
      </c>
      <c r="M104" s="55" t="s">
        <v>591</v>
      </c>
    </row>
    <row r="105" ht="15.75" customHeight="1"/>
    <row r="106" spans="2:13" ht="15">
      <c r="B106" s="70" t="s">
        <v>283</v>
      </c>
      <c r="C106" s="70"/>
      <c r="D106" s="70"/>
      <c r="E106" s="70"/>
      <c r="F106" s="70"/>
      <c r="G106" s="70"/>
      <c r="H106" s="9" t="s">
        <v>284</v>
      </c>
      <c r="I106" s="9" t="s">
        <v>285</v>
      </c>
      <c r="J106" s="9" t="s">
        <v>286</v>
      </c>
      <c r="K106" s="9" t="s">
        <v>287</v>
      </c>
      <c r="L106" s="9" t="s">
        <v>288</v>
      </c>
      <c r="M106" s="9" t="s">
        <v>289</v>
      </c>
    </row>
    <row r="107" spans="2:13" ht="15">
      <c r="B107" s="69" t="str">
        <f>C101</f>
        <v>Záboj Matěj (ST Euromaster Kolín)</v>
      </c>
      <c r="C107" s="69"/>
      <c r="D107" s="10" t="s">
        <v>290</v>
      </c>
      <c r="E107" s="69" t="str">
        <f>C104</f>
        <v>Balák Kryštof (TTC Brandýs nad Labem)</v>
      </c>
      <c r="F107" s="69"/>
      <c r="G107" s="69"/>
      <c r="H107" s="25">
        <v>-11</v>
      </c>
      <c r="I107" s="25">
        <v>-8</v>
      </c>
      <c r="J107" s="25">
        <v>-9</v>
      </c>
      <c r="K107" s="25"/>
      <c r="L107" s="25"/>
      <c r="M107" s="10" t="str">
        <f>IF(H107="","",IF(AND(K107="",J107&lt;0),"0:3",IF(AND(K107="",J107&gt;=0),"3:0",IF(AND(L107="",K107&lt;0),"1:3",IF(AND(L107="",K107&gt;=0),"3:1",IF(L107&lt;0,"2:3","3:2"))))))</f>
        <v>0:3</v>
      </c>
    </row>
    <row r="108" spans="2:13" ht="15">
      <c r="B108" s="71" t="str">
        <f>C102</f>
        <v>Slavík Radek (SK cyklistiky Zruč nad Sázavou)</v>
      </c>
      <c r="C108" s="71" t="e">
        <f>#REF!</f>
        <v>#REF!</v>
      </c>
      <c r="D108" s="10" t="s">
        <v>290</v>
      </c>
      <c r="E108" s="69" t="str">
        <f>C103</f>
        <v>Moravec Petr (TJ Sokol Lány)</v>
      </c>
      <c r="F108" s="69" t="str">
        <f>C103</f>
        <v>Moravec Petr (TJ Sokol Lány)</v>
      </c>
      <c r="G108" s="69"/>
      <c r="H108" s="25">
        <v>-7</v>
      </c>
      <c r="I108" s="25">
        <v>-9</v>
      </c>
      <c r="J108" s="25">
        <v>9</v>
      </c>
      <c r="K108" s="25">
        <v>-7</v>
      </c>
      <c r="L108" s="25"/>
      <c r="M108" s="10" t="str">
        <f>IF(H108="","",IF(AND(K108="",J108&lt;0),"0:3",IF(AND(K108="",J108&gt;=0),"3:0",IF(AND(L108="",K108&lt;0),"1:3",IF(AND(L108="",K108&gt;=0),"3:1",IF(L108&lt;0,"2:3","3:2"))))))</f>
        <v>1:3</v>
      </c>
    </row>
    <row r="109" spans="2:13" ht="15">
      <c r="B109" s="70" t="s">
        <v>291</v>
      </c>
      <c r="C109" s="70"/>
      <c r="D109" s="70"/>
      <c r="E109" s="70"/>
      <c r="F109" s="70"/>
      <c r="G109" s="70"/>
      <c r="H109" s="9" t="s">
        <v>284</v>
      </c>
      <c r="I109" s="9" t="s">
        <v>285</v>
      </c>
      <c r="J109" s="9" t="s">
        <v>286</v>
      </c>
      <c r="K109" s="9" t="s">
        <v>287</v>
      </c>
      <c r="L109" s="9" t="s">
        <v>288</v>
      </c>
      <c r="M109" s="9" t="s">
        <v>289</v>
      </c>
    </row>
    <row r="110" spans="2:13" ht="15">
      <c r="B110" s="69" t="str">
        <f>C104</f>
        <v>Balák Kryštof (TTC Brandýs nad Labem)</v>
      </c>
      <c r="C110" s="69" t="str">
        <f>C104</f>
        <v>Balák Kryštof (TTC Brandýs nad Labem)</v>
      </c>
      <c r="D110" s="10" t="s">
        <v>290</v>
      </c>
      <c r="E110" s="69" t="str">
        <f>C103</f>
        <v>Moravec Petr (TJ Sokol Lány)</v>
      </c>
      <c r="F110" s="69" t="str">
        <f>C103</f>
        <v>Moravec Petr (TJ Sokol Lány)</v>
      </c>
      <c r="G110" s="69"/>
      <c r="H110" s="25">
        <v>-6</v>
      </c>
      <c r="I110" s="25">
        <v>-9</v>
      </c>
      <c r="J110" s="25">
        <v>-2</v>
      </c>
      <c r="K110" s="25"/>
      <c r="L110" s="25"/>
      <c r="M110" s="10" t="str">
        <f>IF(H110="","",IF(AND(K110="",J110&lt;0),"0:3",IF(AND(K110="",J110&gt;=0),"3:0",IF(AND(L110="",K110&lt;0),"1:3",IF(AND(L110="",K110&gt;=0),"3:1",IF(L110&lt;0,"2:3","3:2"))))))</f>
        <v>0:3</v>
      </c>
    </row>
    <row r="111" spans="2:13" ht="15">
      <c r="B111" s="69" t="str">
        <f>C101</f>
        <v>Záboj Matěj (ST Euromaster Kolín)</v>
      </c>
      <c r="C111" s="69" t="str">
        <f>C102</f>
        <v>Slavík Radek (SK cyklistiky Zruč nad Sázavou)</v>
      </c>
      <c r="D111" s="10" t="s">
        <v>290</v>
      </c>
      <c r="E111" s="71" t="str">
        <f>C102</f>
        <v>Slavík Radek (SK cyklistiky Zruč nad Sázavou)</v>
      </c>
      <c r="F111" s="71" t="str">
        <f>C102</f>
        <v>Slavík Radek (SK cyklistiky Zruč nad Sázavou)</v>
      </c>
      <c r="G111" s="71"/>
      <c r="H111" s="25">
        <v>-7</v>
      </c>
      <c r="I111" s="25">
        <v>9</v>
      </c>
      <c r="J111" s="25">
        <v>5</v>
      </c>
      <c r="K111" s="25">
        <v>7</v>
      </c>
      <c r="L111" s="25"/>
      <c r="M111" s="10" t="str">
        <f>IF(H111="","",IF(AND(K111="",J111&lt;0),"0:3",IF(AND(K111="",J111&gt;=0),"3:0",IF(AND(L111="",K111&lt;0),"1:3",IF(AND(L111="",K111&gt;=0),"3:1",IF(L111&lt;0,"2:3","3:2"))))))</f>
        <v>3:1</v>
      </c>
    </row>
    <row r="112" spans="2:13" ht="15">
      <c r="B112" s="70" t="s">
        <v>292</v>
      </c>
      <c r="C112" s="70"/>
      <c r="D112" s="70"/>
      <c r="E112" s="70"/>
      <c r="F112" s="70"/>
      <c r="G112" s="70"/>
      <c r="H112" s="9" t="s">
        <v>284</v>
      </c>
      <c r="I112" s="9" t="s">
        <v>285</v>
      </c>
      <c r="J112" s="9" t="s">
        <v>286</v>
      </c>
      <c r="K112" s="9" t="s">
        <v>287</v>
      </c>
      <c r="L112" s="9" t="s">
        <v>288</v>
      </c>
      <c r="M112" s="9" t="s">
        <v>289</v>
      </c>
    </row>
    <row r="113" spans="2:13" ht="15">
      <c r="B113" s="71" t="str">
        <f>C102</f>
        <v>Slavík Radek (SK cyklistiky Zruč nad Sázavou)</v>
      </c>
      <c r="C113" s="71" t="e">
        <f>#REF!</f>
        <v>#REF!</v>
      </c>
      <c r="D113" s="10" t="s">
        <v>290</v>
      </c>
      <c r="E113" s="69" t="str">
        <f>C104</f>
        <v>Balák Kryštof (TTC Brandýs nad Labem)</v>
      </c>
      <c r="F113" s="69" t="str">
        <f>C104</f>
        <v>Balák Kryštof (TTC Brandýs nad Labem)</v>
      </c>
      <c r="G113" s="69"/>
      <c r="H113" s="25">
        <v>-6</v>
      </c>
      <c r="I113" s="25">
        <v>-5</v>
      </c>
      <c r="J113" s="25">
        <v>-10</v>
      </c>
      <c r="K113" s="25"/>
      <c r="L113" s="25"/>
      <c r="M113" s="10" t="str">
        <f>IF(H113="","",IF(AND(K113="",J113&lt;0),"0:3",IF(AND(K113="",J113&gt;=0),"3:0",IF(AND(L113="",K113&lt;0),"1:3",IF(AND(L113="",K113&gt;=0),"3:1",IF(L113&lt;0,"2:3","3:2"))))))</f>
        <v>0:3</v>
      </c>
    </row>
    <row r="114" spans="2:13" ht="15">
      <c r="B114" s="69" t="str">
        <f>C103</f>
        <v>Moravec Petr (TJ Sokol Lány)</v>
      </c>
      <c r="C114" s="69" t="e">
        <f>#REF!</f>
        <v>#REF!</v>
      </c>
      <c r="D114" s="10" t="s">
        <v>290</v>
      </c>
      <c r="E114" s="69" t="str">
        <f>C101</f>
        <v>Záboj Matěj (ST Euromaster Kolín)</v>
      </c>
      <c r="F114" s="69" t="str">
        <f>C101</f>
        <v>Záboj Matěj (ST Euromaster Kolín)</v>
      </c>
      <c r="G114" s="69"/>
      <c r="H114" s="25">
        <v>-11</v>
      </c>
      <c r="I114" s="25">
        <v>-4</v>
      </c>
      <c r="J114" s="25">
        <v>-8</v>
      </c>
      <c r="K114" s="25"/>
      <c r="L114" s="25"/>
      <c r="M114" s="10" t="str">
        <f>IF(H114="","",IF(AND(K114="",J114&lt;0),"0:3",IF(AND(K114="",J114&gt;=0),"3:0",IF(AND(L114="",K114&lt;0),"1:3",IF(AND(L114="",K114&gt;=0),"3:1",IF(L114&lt;0,"2:3","3:2"))))))</f>
        <v>0:3</v>
      </c>
    </row>
    <row r="115" ht="15.75" thickBot="1"/>
    <row r="116" spans="1:11" ht="42" customHeight="1" thickBot="1">
      <c r="A116" s="28">
        <v>8</v>
      </c>
      <c r="B116" s="74" t="s">
        <v>367</v>
      </c>
      <c r="C116" s="75"/>
      <c r="D116" s="76"/>
      <c r="E116" s="13" t="str">
        <f>C117</f>
        <v>Švarc Ondřej (TJ Sadská)</v>
      </c>
      <c r="F116" s="14" t="str">
        <f>C118</f>
        <v>Mitka Kryštof (TTC Brandýs nad Labem)</v>
      </c>
      <c r="G116" s="14" t="str">
        <f>C119</f>
        <v>Stránská Anna (Viktorie Radim)</v>
      </c>
      <c r="H116" s="14" t="str">
        <f>C120</f>
        <v>Novák Michal (TJ Chaloupky)</v>
      </c>
      <c r="I116" s="13" t="s">
        <v>280</v>
      </c>
      <c r="J116" s="14" t="s">
        <v>281</v>
      </c>
      <c r="K116" s="15" t="s">
        <v>282</v>
      </c>
    </row>
    <row r="117" spans="1:11" ht="15">
      <c r="A117" s="28" t="str">
        <f>CONCATENATE($A$116,"_",K117)</f>
        <v>8_1</v>
      </c>
      <c r="B117" s="16" t="s">
        <v>319</v>
      </c>
      <c r="C117" s="77" t="str">
        <f>VLOOKUP(B117,$A$2:$H$5,3,0)</f>
        <v>Švarc Ondřej (TJ Sadská)</v>
      </c>
      <c r="D117" s="78"/>
      <c r="E117" s="17" t="s">
        <v>279</v>
      </c>
      <c r="F117" s="18" t="str">
        <f>M127</f>
        <v>3:0</v>
      </c>
      <c r="G117" s="18" t="str">
        <f>CONCATENATE(RIGHT(E119,1),MID(E119,2,1),LEFT(E119,1))</f>
        <v>3:2</v>
      </c>
      <c r="H117" s="18" t="str">
        <f>M123</f>
        <v>2:3</v>
      </c>
      <c r="I117" s="19" t="str">
        <f>CONCATENATE(LEFT(F117,1)+LEFT(G117,1)+LEFT(H117,1),":",RIGHT(F117,1)+RIGHT(G117,1)+RIGHT(H117,1))</f>
        <v>8:5</v>
      </c>
      <c r="J117" s="18">
        <f>IF(ISERROR(I117),"",IF(LEFT(F117,1)="3",2,1)+IF(LEFT(G117,1)="3",2,1)+IF(LEFT(H117,1)="3",2,1))</f>
        <v>5</v>
      </c>
      <c r="K117" s="22">
        <v>1</v>
      </c>
    </row>
    <row r="118" spans="1:11" ht="15">
      <c r="A118" s="28" t="str">
        <f>CONCATENATE($A$116,"_",K118)</f>
        <v>8_3</v>
      </c>
      <c r="B118" s="20" t="s">
        <v>308</v>
      </c>
      <c r="C118" s="79" t="str">
        <f>VLOOKUP(B118,$A$2:$H$5,3,0)</f>
        <v>Mitka Kryštof (TTC Brandýs nad Labem)</v>
      </c>
      <c r="D118" s="80"/>
      <c r="E118" s="11" t="str">
        <f>CONCATENATE(RIGHT(F117,1),MID(F117,2,1),LEFT(F117,1))</f>
        <v>0:3</v>
      </c>
      <c r="F118" s="3" t="s">
        <v>279</v>
      </c>
      <c r="G118" s="4" t="str">
        <f>M124</f>
        <v>0:3</v>
      </c>
      <c r="H118" s="4" t="str">
        <f>M129</f>
        <v>3:2</v>
      </c>
      <c r="I118" s="5" t="str">
        <f>CONCATENATE(LEFT(E118,1)+LEFT(G118,1)+LEFT(H118,1),":",RIGHT(E118,1)+RIGHT(G118,1)+RIGHT(H118,1))</f>
        <v>3:8</v>
      </c>
      <c r="J118" s="4">
        <f>IF(ISERROR(I118),"",IF(LEFT(E118,1)="3",2,1)+IF(LEFT(G118,1)="3",2,1)+IF(LEFT(H118,1)="3",2,1))</f>
        <v>4</v>
      </c>
      <c r="K118" s="23">
        <v>3</v>
      </c>
    </row>
    <row r="119" spans="1:11" ht="15">
      <c r="A119" s="28" t="str">
        <f>CONCATENATE($A$116,"_",K119)</f>
        <v>8_2</v>
      </c>
      <c r="B119" s="20" t="s">
        <v>320</v>
      </c>
      <c r="C119" s="79" t="str">
        <f>VLOOKUP(B119,$A$52:$H$55,3,0)</f>
        <v>Stránská Anna (Viktorie Radim)</v>
      </c>
      <c r="D119" s="80"/>
      <c r="E119" s="11" t="str">
        <f>M130</f>
        <v>2:3</v>
      </c>
      <c r="F119" s="4" t="str">
        <f>CONCATENATE(RIGHT(G118,1),MID(G118,2,1),LEFT(G118,1))</f>
        <v>3:0</v>
      </c>
      <c r="G119" s="3" t="s">
        <v>279</v>
      </c>
      <c r="H119" s="4" t="str">
        <f>CONCATENATE(RIGHT(G120,1),MID(G120,2,1),LEFT(G120,1))</f>
        <v>3:1</v>
      </c>
      <c r="I119" s="5" t="str">
        <f>CONCATENATE(LEFT(E119,1)+LEFT(F119,1)+LEFT(H119,1),":",RIGHT(E119,1)+RIGHT(F119,1)+RIGHT(H119,1))</f>
        <v>8:4</v>
      </c>
      <c r="J119" s="4">
        <f>IF(ISERROR(I119),"",IF(LEFT(E119,1)="3",2,1)+IF(LEFT(F119,1)="3",2,1)+IF(LEFT(H119,1)="3",2,1))</f>
        <v>5</v>
      </c>
      <c r="K119" s="23">
        <v>2</v>
      </c>
    </row>
    <row r="120" spans="1:11" ht="15.75" thickBot="1">
      <c r="A120" s="28" t="str">
        <f>CONCATENATE($A$116,"_",K120)</f>
        <v>8_4</v>
      </c>
      <c r="B120" s="21" t="s">
        <v>321</v>
      </c>
      <c r="C120" s="72" t="str">
        <f>VLOOKUP(B120,$A$52:$H$55,3,0)</f>
        <v>Novák Michal (TJ Chaloupky)</v>
      </c>
      <c r="D120" s="73"/>
      <c r="E120" s="12" t="str">
        <f>CONCATENATE(RIGHT(H117,1),MID(H117,2,1),LEFT(H117,1))</f>
        <v>3:2</v>
      </c>
      <c r="F120" s="6" t="str">
        <f>CONCATENATE(RIGHT(H118,1),MID(H118,2,1),LEFT(H118,1))</f>
        <v>2:3</v>
      </c>
      <c r="G120" s="6" t="str">
        <f>M126</f>
        <v>1:3</v>
      </c>
      <c r="H120" s="7" t="s">
        <v>279</v>
      </c>
      <c r="I120" s="8" t="str">
        <f>CONCATENATE(LEFT(E120,1)+LEFT(F120,1)+LEFT(G120,1),":",RIGHT(E120,1)+RIGHT(F120,1)+RIGHT(G120,1))</f>
        <v>6:8</v>
      </c>
      <c r="J120" s="6">
        <f>IF(ISERROR(I120),"",IF(LEFT(E120,1)="3",2,1)+IF(LEFT(F120,1)="3",2,1)+IF(LEFT(G120,1)="3",2,1))</f>
        <v>4</v>
      </c>
      <c r="K120" s="24">
        <v>4</v>
      </c>
    </row>
    <row r="121" ht="15.75" customHeight="1"/>
    <row r="122" spans="2:13" ht="15">
      <c r="B122" s="70" t="s">
        <v>283</v>
      </c>
      <c r="C122" s="70"/>
      <c r="D122" s="70"/>
      <c r="E122" s="70"/>
      <c r="F122" s="70"/>
      <c r="G122" s="70"/>
      <c r="H122" s="9" t="s">
        <v>284</v>
      </c>
      <c r="I122" s="9" t="s">
        <v>285</v>
      </c>
      <c r="J122" s="9" t="s">
        <v>286</v>
      </c>
      <c r="K122" s="9" t="s">
        <v>287</v>
      </c>
      <c r="L122" s="9" t="s">
        <v>288</v>
      </c>
      <c r="M122" s="9" t="s">
        <v>289</v>
      </c>
    </row>
    <row r="123" spans="2:13" ht="15">
      <c r="B123" s="69" t="str">
        <f>C117</f>
        <v>Švarc Ondřej (TJ Sadská)</v>
      </c>
      <c r="C123" s="69"/>
      <c r="D123" s="10" t="s">
        <v>290</v>
      </c>
      <c r="E123" s="71" t="str">
        <f>C120</f>
        <v>Novák Michal (TJ Chaloupky)</v>
      </c>
      <c r="F123" s="71"/>
      <c r="G123" s="71"/>
      <c r="H123" s="25">
        <v>-8</v>
      </c>
      <c r="I123" s="25">
        <v>5</v>
      </c>
      <c r="J123" s="25">
        <v>-10</v>
      </c>
      <c r="K123" s="25">
        <v>9</v>
      </c>
      <c r="L123" s="25">
        <v>-7</v>
      </c>
      <c r="M123" s="10" t="str">
        <f>IF(H123="","",IF(AND(K123="",J123&lt;0),"0:3",IF(AND(K123="",J123&gt;=0),"3:0",IF(AND(L123="",K123&lt;0),"1:3",IF(AND(L123="",K123&gt;=0),"3:1",IF(L123&lt;0,"2:3","3:2"))))))</f>
        <v>2:3</v>
      </c>
    </row>
    <row r="124" spans="2:13" ht="15">
      <c r="B124" s="69" t="str">
        <f>C118</f>
        <v>Mitka Kryštof (TTC Brandýs nad Labem)</v>
      </c>
      <c r="C124" s="69" t="e">
        <f>#REF!</f>
        <v>#REF!</v>
      </c>
      <c r="D124" s="10" t="s">
        <v>290</v>
      </c>
      <c r="E124" s="69" t="str">
        <f>C119</f>
        <v>Stránská Anna (Viktorie Radim)</v>
      </c>
      <c r="F124" s="69" t="str">
        <f>C119</f>
        <v>Stránská Anna (Viktorie Radim)</v>
      </c>
      <c r="G124" s="69"/>
      <c r="H124" s="25">
        <v>-9</v>
      </c>
      <c r="I124" s="25">
        <v>-12</v>
      </c>
      <c r="J124" s="25">
        <v>-3</v>
      </c>
      <c r="K124" s="25"/>
      <c r="L124" s="25"/>
      <c r="M124" s="10" t="str">
        <f>IF(H124="","",IF(AND(K124="",J124&lt;0),"0:3",IF(AND(K124="",J124&gt;=0),"3:0",IF(AND(L124="",K124&lt;0),"1:3",IF(AND(L124="",K124&gt;=0),"3:1",IF(L124&lt;0,"2:3","3:2"))))))</f>
        <v>0:3</v>
      </c>
    </row>
    <row r="125" spans="2:13" ht="15">
      <c r="B125" s="70" t="s">
        <v>291</v>
      </c>
      <c r="C125" s="70"/>
      <c r="D125" s="70"/>
      <c r="E125" s="70"/>
      <c r="F125" s="70"/>
      <c r="G125" s="70"/>
      <c r="H125" s="9" t="s">
        <v>284</v>
      </c>
      <c r="I125" s="9" t="s">
        <v>285</v>
      </c>
      <c r="J125" s="9" t="s">
        <v>286</v>
      </c>
      <c r="K125" s="9" t="s">
        <v>287</v>
      </c>
      <c r="L125" s="9" t="s">
        <v>288</v>
      </c>
      <c r="M125" s="9" t="s">
        <v>289</v>
      </c>
    </row>
    <row r="126" spans="2:13" ht="15">
      <c r="B126" s="71" t="str">
        <f>C120</f>
        <v>Novák Michal (TJ Chaloupky)</v>
      </c>
      <c r="C126" s="71" t="str">
        <f>C120</f>
        <v>Novák Michal (TJ Chaloupky)</v>
      </c>
      <c r="D126" s="10" t="s">
        <v>290</v>
      </c>
      <c r="E126" s="69" t="str">
        <f>C119</f>
        <v>Stránská Anna (Viktorie Radim)</v>
      </c>
      <c r="F126" s="69" t="str">
        <f>C119</f>
        <v>Stránská Anna (Viktorie Radim)</v>
      </c>
      <c r="G126" s="69"/>
      <c r="H126" s="25">
        <v>-9</v>
      </c>
      <c r="I126" s="25">
        <v>-7</v>
      </c>
      <c r="J126" s="25">
        <v>7</v>
      </c>
      <c r="K126" s="25">
        <v>-5</v>
      </c>
      <c r="L126" s="25"/>
      <c r="M126" s="10" t="str">
        <f>IF(H126="","",IF(AND(K126="",J126&lt;0),"0:3",IF(AND(K126="",J126&gt;=0),"3:0",IF(AND(L126="",K126&lt;0),"1:3",IF(AND(L126="",K126&gt;=0),"3:1",IF(L126&lt;0,"2:3","3:2"))))))</f>
        <v>1:3</v>
      </c>
    </row>
    <row r="127" spans="2:13" ht="15">
      <c r="B127" s="69" t="str">
        <f>C117</f>
        <v>Švarc Ondřej (TJ Sadská)</v>
      </c>
      <c r="C127" s="69" t="str">
        <f>C118</f>
        <v>Mitka Kryštof (TTC Brandýs nad Labem)</v>
      </c>
      <c r="D127" s="10" t="s">
        <v>290</v>
      </c>
      <c r="E127" s="69" t="str">
        <f>C118</f>
        <v>Mitka Kryštof (TTC Brandýs nad Labem)</v>
      </c>
      <c r="F127" s="69" t="str">
        <f>C118</f>
        <v>Mitka Kryštof (TTC Brandýs nad Labem)</v>
      </c>
      <c r="G127" s="69"/>
      <c r="H127" s="25">
        <v>7</v>
      </c>
      <c r="I127" s="25">
        <v>2</v>
      </c>
      <c r="J127" s="25">
        <v>8</v>
      </c>
      <c r="K127" s="25"/>
      <c r="L127" s="25"/>
      <c r="M127" s="10" t="str">
        <f>IF(H127="","",IF(AND(K127="",J127&lt;0),"0:3",IF(AND(K127="",J127&gt;=0),"3:0",IF(AND(L127="",K127&lt;0),"1:3",IF(AND(L127="",K127&gt;=0),"3:1",IF(L127&lt;0,"2:3","3:2"))))))</f>
        <v>3:0</v>
      </c>
    </row>
    <row r="128" spans="2:13" ht="15">
      <c r="B128" s="70" t="s">
        <v>292</v>
      </c>
      <c r="C128" s="70"/>
      <c r="D128" s="70"/>
      <c r="E128" s="70"/>
      <c r="F128" s="70"/>
      <c r="G128" s="70"/>
      <c r="H128" s="9" t="s">
        <v>284</v>
      </c>
      <c r="I128" s="9" t="s">
        <v>285</v>
      </c>
      <c r="J128" s="9" t="s">
        <v>286</v>
      </c>
      <c r="K128" s="9" t="s">
        <v>287</v>
      </c>
      <c r="L128" s="9" t="s">
        <v>288</v>
      </c>
      <c r="M128" s="9" t="s">
        <v>289</v>
      </c>
    </row>
    <row r="129" spans="2:13" ht="15">
      <c r="B129" s="69" t="str">
        <f>C118</f>
        <v>Mitka Kryštof (TTC Brandýs nad Labem)</v>
      </c>
      <c r="C129" s="69" t="e">
        <f>#REF!</f>
        <v>#REF!</v>
      </c>
      <c r="D129" s="10" t="s">
        <v>290</v>
      </c>
      <c r="E129" s="71" t="str">
        <f>C120</f>
        <v>Novák Michal (TJ Chaloupky)</v>
      </c>
      <c r="F129" s="71" t="str">
        <f>C120</f>
        <v>Novák Michal (TJ Chaloupky)</v>
      </c>
      <c r="G129" s="71"/>
      <c r="H129" s="25">
        <v>9</v>
      </c>
      <c r="I129" s="25">
        <v>-5</v>
      </c>
      <c r="J129" s="25">
        <v>8</v>
      </c>
      <c r="K129" s="25">
        <v>-9</v>
      </c>
      <c r="L129" s="25">
        <v>9</v>
      </c>
      <c r="M129" s="10" t="str">
        <f>IF(H129="","",IF(AND(K129="",J129&lt;0),"0:3",IF(AND(K129="",J129&gt;=0),"3:0",IF(AND(L129="",K129&lt;0),"1:3",IF(AND(L129="",K129&gt;=0),"3:1",IF(L129&lt;0,"2:3","3:2"))))))</f>
        <v>3:2</v>
      </c>
    </row>
    <row r="130" spans="2:13" ht="15">
      <c r="B130" s="69" t="str">
        <f>C119</f>
        <v>Stránská Anna (Viktorie Radim)</v>
      </c>
      <c r="C130" s="69" t="e">
        <f>#REF!</f>
        <v>#REF!</v>
      </c>
      <c r="D130" s="10" t="s">
        <v>290</v>
      </c>
      <c r="E130" s="69" t="str">
        <f>C117</f>
        <v>Švarc Ondřej (TJ Sadská)</v>
      </c>
      <c r="F130" s="69" t="str">
        <f>C117</f>
        <v>Švarc Ondřej (TJ Sadská)</v>
      </c>
      <c r="G130" s="69"/>
      <c r="H130" s="25">
        <v>-8</v>
      </c>
      <c r="I130" s="25">
        <v>10</v>
      </c>
      <c r="J130" s="25">
        <v>9</v>
      </c>
      <c r="K130" s="25">
        <v>-6</v>
      </c>
      <c r="L130" s="25">
        <v>-8</v>
      </c>
      <c r="M130" s="10" t="str">
        <f>IF(H130="","",IF(AND(K130="",J130&lt;0),"0:3",IF(AND(K130="",J130&gt;=0),"3:0",IF(AND(L130="",K130&lt;0),"1:3",IF(AND(L130="",K130&gt;=0),"3:1",IF(L130&lt;0,"2:3","3:2"))))))</f>
        <v>2:3</v>
      </c>
    </row>
    <row r="132" ht="15.75" thickBot="1"/>
    <row r="133" spans="1:5" ht="42" customHeight="1" thickBot="1">
      <c r="A133" s="28">
        <v>9</v>
      </c>
      <c r="B133" s="74" t="s">
        <v>368</v>
      </c>
      <c r="C133" s="75"/>
      <c r="D133" s="76"/>
      <c r="E133" s="15" t="s">
        <v>282</v>
      </c>
    </row>
    <row r="134" spans="1:5" ht="15">
      <c r="A134" s="28" t="str">
        <f>CONCATENATE($A$133,"_",K134)</f>
        <v>9_</v>
      </c>
      <c r="B134" s="16" t="s">
        <v>322</v>
      </c>
      <c r="C134" s="77" t="str">
        <f>VLOOKUP(B134,$A$68:$H$71,3,0)</f>
        <v>Pisár Jan (KST Rakovník)</v>
      </c>
      <c r="D134" s="78"/>
      <c r="E134" s="22">
        <v>4</v>
      </c>
    </row>
    <row r="135" spans="1:5" ht="15">
      <c r="A135" s="28" t="str">
        <f>CONCATENATE($A$133,"_",K135)</f>
        <v>9_</v>
      </c>
      <c r="B135" s="20" t="s">
        <v>323</v>
      </c>
      <c r="C135" s="79" t="str">
        <f>VLOOKUP(B135,$A$68:$H$71,3,0)</f>
        <v>Chalupa Josef (TTC Brandýs nad Labem)</v>
      </c>
      <c r="D135" s="80"/>
      <c r="E135" s="23">
        <v>2</v>
      </c>
    </row>
    <row r="136" spans="1:5" ht="15">
      <c r="A136" s="28" t="str">
        <f>CONCATENATE($A$133,"_",K136)</f>
        <v>9_</v>
      </c>
      <c r="B136" s="20" t="s">
        <v>324</v>
      </c>
      <c r="C136" s="79" t="str">
        <f>VLOOKUP(B136,$A$84:$H$87,3,0)</f>
        <v>Polívková Barbora (SKST Vlašim)</v>
      </c>
      <c r="D136" s="80"/>
      <c r="E136" s="23">
        <v>3</v>
      </c>
    </row>
    <row r="137" spans="1:5" ht="15.75" thickBot="1">
      <c r="A137" s="28" t="str">
        <f>CONCATENATE($A$133,"_",K137)</f>
        <v>9_</v>
      </c>
      <c r="B137" s="21" t="s">
        <v>325</v>
      </c>
      <c r="C137" s="72" t="str">
        <f>VLOOKUP(B137,$A$84:$H$87,3,0)</f>
        <v>Šejvl Jakub (TTC Brandýs nad Labem)</v>
      </c>
      <c r="D137" s="73"/>
      <c r="E137" s="24">
        <v>1</v>
      </c>
    </row>
    <row r="138" ht="15.75" customHeight="1"/>
    <row r="139" spans="2:13" ht="15">
      <c r="B139" s="70" t="s">
        <v>571</v>
      </c>
      <c r="C139" s="70"/>
      <c r="D139" s="70"/>
      <c r="E139" s="70"/>
      <c r="F139" s="70"/>
      <c r="G139" s="70"/>
      <c r="H139" s="9" t="s">
        <v>284</v>
      </c>
      <c r="I139" s="9" t="s">
        <v>285</v>
      </c>
      <c r="J139" s="9" t="s">
        <v>286</v>
      </c>
      <c r="K139" s="9" t="s">
        <v>287</v>
      </c>
      <c r="L139" s="9" t="s">
        <v>288</v>
      </c>
      <c r="M139" s="9" t="s">
        <v>289</v>
      </c>
    </row>
    <row r="140" spans="2:13" ht="15">
      <c r="B140" s="69" t="str">
        <f>C134</f>
        <v>Pisár Jan (KST Rakovník)</v>
      </c>
      <c r="C140" s="69"/>
      <c r="D140" s="10" t="s">
        <v>290</v>
      </c>
      <c r="E140" s="69" t="str">
        <f>C137</f>
        <v>Šejvl Jakub (TTC Brandýs nad Labem)</v>
      </c>
      <c r="F140" s="69"/>
      <c r="G140" s="69"/>
      <c r="H140" s="25">
        <v>-9</v>
      </c>
      <c r="I140" s="25">
        <v>-7</v>
      </c>
      <c r="J140" s="25">
        <v>7</v>
      </c>
      <c r="K140" s="25">
        <v>8</v>
      </c>
      <c r="L140" s="25">
        <v>-8</v>
      </c>
      <c r="M140" s="10" t="str">
        <f>IF(H140="","",IF(AND(K140="",J140&lt;0),"0:3",IF(AND(K140="",J140&gt;=0),"3:0",IF(AND(L140="",K140&lt;0),"1:3",IF(AND(L140="",K140&gt;=0),"3:1",IF(L140&lt;0,"2:3","3:2"))))))</f>
        <v>2:3</v>
      </c>
    </row>
    <row r="141" spans="2:13" ht="15">
      <c r="B141" s="69" t="str">
        <f>C136</f>
        <v>Polívková Barbora (SKST Vlašim)</v>
      </c>
      <c r="C141" s="69" t="e">
        <f>#REF!</f>
        <v>#REF!</v>
      </c>
      <c r="D141" s="10" t="s">
        <v>290</v>
      </c>
      <c r="E141" s="69" t="str">
        <f>C135</f>
        <v>Chalupa Josef (TTC Brandýs nad Labem)</v>
      </c>
      <c r="F141" s="69" t="str">
        <f>C136</f>
        <v>Polívková Barbora (SKST Vlašim)</v>
      </c>
      <c r="G141" s="69"/>
      <c r="H141" s="25">
        <v>-8</v>
      </c>
      <c r="I141" s="25">
        <v>-8</v>
      </c>
      <c r="J141" s="25">
        <v>8</v>
      </c>
      <c r="K141" s="25">
        <v>-8</v>
      </c>
      <c r="L141" s="25"/>
      <c r="M141" s="10" t="str">
        <f>IF(H141="","",IF(AND(K141="",J141&lt;0),"0:3",IF(AND(K141="",J141&gt;=0),"3:0",IF(AND(L141="",K141&lt;0),"1:3",IF(AND(L141="",K141&gt;=0),"3:1",IF(L141&lt;0,"2:3","3:2"))))))</f>
        <v>1:3</v>
      </c>
    </row>
    <row r="142" spans="2:13" ht="15">
      <c r="B142" s="70" t="s">
        <v>572</v>
      </c>
      <c r="C142" s="70"/>
      <c r="D142" s="70"/>
      <c r="E142" s="70"/>
      <c r="F142" s="70"/>
      <c r="G142" s="70"/>
      <c r="H142" s="9" t="s">
        <v>284</v>
      </c>
      <c r="I142" s="9" t="s">
        <v>285</v>
      </c>
      <c r="J142" s="9" t="s">
        <v>286</v>
      </c>
      <c r="K142" s="9" t="s">
        <v>287</v>
      </c>
      <c r="L142" s="9" t="s">
        <v>288</v>
      </c>
      <c r="M142" s="9" t="s">
        <v>289</v>
      </c>
    </row>
    <row r="143" spans="2:13" ht="15">
      <c r="B143" s="69" t="str">
        <f>IF(M140="","",IF(LEFT(M140,1)="3",B140,E140))</f>
        <v>Šejvl Jakub (TTC Brandýs nad Labem)</v>
      </c>
      <c r="C143" s="69" t="str">
        <f>C137</f>
        <v>Šejvl Jakub (TTC Brandýs nad Labem)</v>
      </c>
      <c r="D143" s="10" t="s">
        <v>290</v>
      </c>
      <c r="E143" s="69" t="str">
        <f>IF(M141="","",IF(LEFT(M141,1)="3",B141,E141))</f>
        <v>Chalupa Josef (TTC Brandýs nad Labem)</v>
      </c>
      <c r="F143" s="69" t="str">
        <f>C136</f>
        <v>Polívková Barbora (SKST Vlašim)</v>
      </c>
      <c r="G143" s="69"/>
      <c r="H143" s="25">
        <v>9</v>
      </c>
      <c r="I143" s="25">
        <v>-6</v>
      </c>
      <c r="J143" s="25">
        <v>8</v>
      </c>
      <c r="K143" s="25">
        <v>5</v>
      </c>
      <c r="L143" s="25"/>
      <c r="M143" s="10" t="str">
        <f>IF(H143="","",IF(AND(K143="",J143&lt;0),"0:3",IF(AND(K143="",J143&gt;=0),"3:0",IF(AND(L143="",K143&lt;0),"1:3",IF(AND(L143="",K143&gt;=0),"3:1",IF(L143&lt;0,"2:3","3:2"))))))</f>
        <v>3:1</v>
      </c>
    </row>
    <row r="144" spans="2:13" ht="15">
      <c r="B144" s="70" t="s">
        <v>573</v>
      </c>
      <c r="C144" s="70"/>
      <c r="D144" s="70"/>
      <c r="E144" s="70"/>
      <c r="F144" s="70"/>
      <c r="G144" s="70"/>
      <c r="H144" s="9" t="s">
        <v>284</v>
      </c>
      <c r="I144" s="9" t="s">
        <v>285</v>
      </c>
      <c r="J144" s="9" t="s">
        <v>286</v>
      </c>
      <c r="K144" s="9" t="s">
        <v>287</v>
      </c>
      <c r="L144" s="9" t="s">
        <v>288</v>
      </c>
      <c r="M144" s="9" t="s">
        <v>289</v>
      </c>
    </row>
    <row r="145" spans="2:13" ht="15">
      <c r="B145" s="69" t="str">
        <f>IF(M140="","",IF(LEFT(M140,1)&lt;&gt;"3",B140,E140))</f>
        <v>Pisár Jan (KST Rakovník)</v>
      </c>
      <c r="C145" s="69" t="e">
        <f>#REF!</f>
        <v>#REF!</v>
      </c>
      <c r="D145" s="10" t="s">
        <v>290</v>
      </c>
      <c r="E145" s="69" t="str">
        <f>IF(M141="","",IF(LEFT(M141,1)&lt;&gt;"3",B141,E141))</f>
        <v>Polívková Barbora (SKST Vlašim)</v>
      </c>
      <c r="F145" s="69" t="str">
        <f>C137</f>
        <v>Šejvl Jakub (TTC Brandýs nad Labem)</v>
      </c>
      <c r="G145" s="69"/>
      <c r="H145" s="25">
        <v>-9</v>
      </c>
      <c r="I145" s="25">
        <v>-9</v>
      </c>
      <c r="J145" s="25">
        <v>9</v>
      </c>
      <c r="K145" s="25">
        <v>9</v>
      </c>
      <c r="L145" s="25">
        <v>-8</v>
      </c>
      <c r="M145" s="10" t="str">
        <f>IF(H145="","",IF(AND(K145="",J145&lt;0),"0:3",IF(AND(K145="",J145&gt;=0),"3:0",IF(AND(L145="",K145&lt;0),"1:3",IF(AND(L145="",K145&gt;=0),"3:1",IF(L145&lt;0,"2:3","3:2"))))))</f>
        <v>2:3</v>
      </c>
    </row>
    <row r="146" ht="15.75" thickBot="1"/>
    <row r="147" spans="1:11" ht="42" customHeight="1" thickBot="1">
      <c r="A147" s="28">
        <v>10</v>
      </c>
      <c r="B147" s="74" t="s">
        <v>369</v>
      </c>
      <c r="C147" s="75"/>
      <c r="D147" s="76"/>
      <c r="E147" s="13" t="str">
        <f>C148</f>
        <v>Bošinová Aneta (SKST Vlašim)</v>
      </c>
      <c r="F147" s="14" t="str">
        <f>C149</f>
        <v>Hýža Daniel (TSM Kladno)</v>
      </c>
      <c r="G147" s="14" t="str">
        <f>C150</f>
        <v>Pytlíková Tereza (SKST Vlašim)</v>
      </c>
      <c r="H147" s="14" t="str">
        <f>C151</f>
        <v>Hošková Denisa (TJ Sokol Králův Dvůr)</v>
      </c>
      <c r="I147" s="13" t="s">
        <v>280</v>
      </c>
      <c r="J147" s="14" t="s">
        <v>281</v>
      </c>
      <c r="K147" s="15" t="s">
        <v>282</v>
      </c>
    </row>
    <row r="148" spans="1:11" ht="15">
      <c r="A148" s="28" t="str">
        <f>CONCATENATE($A$147,"_",K148)</f>
        <v>10_4</v>
      </c>
      <c r="B148" s="16" t="s">
        <v>326</v>
      </c>
      <c r="C148" s="77" t="str">
        <f>VLOOKUP(B148,$A$68:$H$71,3,0)</f>
        <v>Bošinová Aneta (SKST Vlašim)</v>
      </c>
      <c r="D148" s="78"/>
      <c r="E148" s="17" t="s">
        <v>279</v>
      </c>
      <c r="F148" s="18" t="str">
        <f>M158</f>
        <v>3:2</v>
      </c>
      <c r="G148" s="18" t="str">
        <f>CONCATENATE(RIGHT(E150,1),MID(E150,2,1),LEFT(E150,1))</f>
        <v>2:3</v>
      </c>
      <c r="H148" s="18" t="str">
        <f>M154</f>
        <v>2:3</v>
      </c>
      <c r="I148" s="19" t="str">
        <f>CONCATENATE(LEFT(F148,1)+LEFT(G148,1)+LEFT(H148,1),":",RIGHT(F148,1)+RIGHT(G148,1)+RIGHT(H148,1))</f>
        <v>7:8</v>
      </c>
      <c r="J148" s="18">
        <f>IF(ISERROR(I148),"",IF(LEFT(F148,1)="3",2,1)+IF(LEFT(G148,1)="3",2,1)+IF(LEFT(H148,1)="3",2,1))</f>
        <v>4</v>
      </c>
      <c r="K148" s="22">
        <v>4</v>
      </c>
    </row>
    <row r="149" spans="1:11" ht="15">
      <c r="A149" s="28" t="str">
        <f>CONCATENATE($A$147,"_",K149)</f>
        <v>10_1</v>
      </c>
      <c r="B149" s="20" t="s">
        <v>327</v>
      </c>
      <c r="C149" s="79" t="str">
        <f>VLOOKUP(B149,$A$68:$H$71,3,0)</f>
        <v>Hýža Daniel (TSM Kladno)</v>
      </c>
      <c r="D149" s="80"/>
      <c r="E149" s="11" t="str">
        <f>CONCATENATE(RIGHT(F148,1),MID(F148,2,1),LEFT(F148,1))</f>
        <v>2:3</v>
      </c>
      <c r="F149" s="3" t="s">
        <v>279</v>
      </c>
      <c r="G149" s="4" t="str">
        <f>M155</f>
        <v>3:2</v>
      </c>
      <c r="H149" s="4" t="str">
        <f>M160</f>
        <v>3:2</v>
      </c>
      <c r="I149" s="5" t="str">
        <f>CONCATENATE(LEFT(E149,1)+LEFT(G149,1)+LEFT(H149,1),":",RIGHT(E149,1)+RIGHT(G149,1)+RIGHT(H149,1))</f>
        <v>8:7</v>
      </c>
      <c r="J149" s="4">
        <f>IF(ISERROR(I149),"",IF(LEFT(E149,1)="3",2,1)+IF(LEFT(G149,1)="3",2,1)+IF(LEFT(H149,1)="3",2,1))</f>
        <v>5</v>
      </c>
      <c r="K149" s="23">
        <v>1</v>
      </c>
    </row>
    <row r="150" spans="1:11" ht="15">
      <c r="A150" s="28" t="str">
        <f>CONCATENATE($A$147,"_",K150)</f>
        <v>10_2</v>
      </c>
      <c r="B150" s="20" t="s">
        <v>328</v>
      </c>
      <c r="C150" s="79" t="str">
        <f>VLOOKUP(B150,$A$84:$H$87,3,0)</f>
        <v>Pytlíková Tereza (SKST Vlašim)</v>
      </c>
      <c r="D150" s="80"/>
      <c r="E150" s="11" t="str">
        <f>M161</f>
        <v>3:2</v>
      </c>
      <c r="F150" s="4" t="str">
        <f>CONCATENATE(RIGHT(G149,1),MID(G149,2,1),LEFT(G149,1))</f>
        <v>2:3</v>
      </c>
      <c r="G150" s="3" t="s">
        <v>279</v>
      </c>
      <c r="H150" s="4" t="str">
        <f>CONCATENATE(RIGHT(G151,1),MID(G151,2,1),LEFT(G151,1))</f>
        <v>3:2</v>
      </c>
      <c r="I150" s="5" t="str">
        <f>CONCATENATE(LEFT(E150,1)+LEFT(F150,1)+LEFT(H150,1),":",RIGHT(E150,1)+RIGHT(F150,1)+RIGHT(H150,1))</f>
        <v>8:7</v>
      </c>
      <c r="J150" s="4">
        <f>IF(ISERROR(I150),"",IF(LEFT(E150,1)="3",2,1)+IF(LEFT(F150,1)="3",2,1)+IF(LEFT(H150,1)="3",2,1))</f>
        <v>5</v>
      </c>
      <c r="K150" s="23">
        <v>2</v>
      </c>
    </row>
    <row r="151" spans="1:11" ht="15.75" thickBot="1">
      <c r="A151" s="28" t="str">
        <f>CONCATENATE($A$147,"_",K151)</f>
        <v>10_3</v>
      </c>
      <c r="B151" s="21" t="s">
        <v>329</v>
      </c>
      <c r="C151" s="72" t="str">
        <f>VLOOKUP(B151,$A$84:$H$87,3,0)</f>
        <v>Hošková Denisa (TJ Sokol Králův Dvůr)</v>
      </c>
      <c r="D151" s="73"/>
      <c r="E151" s="12" t="str">
        <f>CONCATENATE(RIGHT(H148,1),MID(H148,2,1),LEFT(H148,1))</f>
        <v>3:2</v>
      </c>
      <c r="F151" s="6" t="str">
        <f>CONCATENATE(RIGHT(H149,1),MID(H149,2,1),LEFT(H149,1))</f>
        <v>2:3</v>
      </c>
      <c r="G151" s="6" t="str">
        <f>M157</f>
        <v>2:3</v>
      </c>
      <c r="H151" s="7" t="s">
        <v>279</v>
      </c>
      <c r="I151" s="8" t="str">
        <f>CONCATENATE(LEFT(E151,1)+LEFT(F151,1)+LEFT(G151,1),":",RIGHT(E151,1)+RIGHT(F151,1)+RIGHT(G151,1))</f>
        <v>7:8</v>
      </c>
      <c r="J151" s="6">
        <f>IF(ISERROR(I151),"",IF(LEFT(E151,1)="3",2,1)+IF(LEFT(F151,1)="3",2,1)+IF(LEFT(G151,1)="3",2,1))</f>
        <v>4</v>
      </c>
      <c r="K151" s="24">
        <v>3</v>
      </c>
    </row>
    <row r="152" ht="15.75" customHeight="1"/>
    <row r="153" spans="2:13" ht="15">
      <c r="B153" s="70" t="s">
        <v>283</v>
      </c>
      <c r="C153" s="70"/>
      <c r="D153" s="70"/>
      <c r="E153" s="70"/>
      <c r="F153" s="70"/>
      <c r="G153" s="70"/>
      <c r="H153" s="9" t="s">
        <v>284</v>
      </c>
      <c r="I153" s="9" t="s">
        <v>285</v>
      </c>
      <c r="J153" s="9" t="s">
        <v>286</v>
      </c>
      <c r="K153" s="9" t="s">
        <v>287</v>
      </c>
      <c r="L153" s="9" t="s">
        <v>288</v>
      </c>
      <c r="M153" s="9" t="s">
        <v>289</v>
      </c>
    </row>
    <row r="154" spans="2:13" ht="15">
      <c r="B154" s="69" t="str">
        <f>C148</f>
        <v>Bošinová Aneta (SKST Vlašim)</v>
      </c>
      <c r="C154" s="69"/>
      <c r="D154" s="10" t="s">
        <v>290</v>
      </c>
      <c r="E154" s="69" t="str">
        <f>C151</f>
        <v>Hošková Denisa (TJ Sokol Králův Dvůr)</v>
      </c>
      <c r="F154" s="69"/>
      <c r="G154" s="69"/>
      <c r="H154" s="25">
        <v>8</v>
      </c>
      <c r="I154" s="25">
        <v>-8</v>
      </c>
      <c r="J154" s="25">
        <v>-8</v>
      </c>
      <c r="K154" s="25">
        <v>8</v>
      </c>
      <c r="L154" s="25">
        <v>-8</v>
      </c>
      <c r="M154" s="10" t="str">
        <f>IF(H154="","",IF(AND(K154="",J154&lt;0),"0:3",IF(AND(K154="",J154&gt;=0),"3:0",IF(AND(L154="",K154&lt;0),"1:3",IF(AND(L154="",K154&gt;=0),"3:1",IF(L154&lt;0,"2:3","3:2"))))))</f>
        <v>2:3</v>
      </c>
    </row>
    <row r="155" spans="2:13" ht="15">
      <c r="B155" s="69" t="str">
        <f>C149</f>
        <v>Hýža Daniel (TSM Kladno)</v>
      </c>
      <c r="C155" s="69" t="e">
        <f>#REF!</f>
        <v>#REF!</v>
      </c>
      <c r="D155" s="10" t="s">
        <v>290</v>
      </c>
      <c r="E155" s="69" t="str">
        <f>C150</f>
        <v>Pytlíková Tereza (SKST Vlašim)</v>
      </c>
      <c r="F155" s="69" t="str">
        <f>C150</f>
        <v>Pytlíková Tereza (SKST Vlašim)</v>
      </c>
      <c r="G155" s="69"/>
      <c r="H155" s="25">
        <v>-7</v>
      </c>
      <c r="I155" s="25">
        <v>5</v>
      </c>
      <c r="J155" s="25">
        <v>7</v>
      </c>
      <c r="K155" s="25">
        <v>-11</v>
      </c>
      <c r="L155" s="25">
        <v>7</v>
      </c>
      <c r="M155" s="10" t="str">
        <f>IF(H155="","",IF(AND(K155="",J155&lt;0),"0:3",IF(AND(K155="",J155&gt;=0),"3:0",IF(AND(L155="",K155&lt;0),"1:3",IF(AND(L155="",K155&gt;=0),"3:1",IF(L155&lt;0,"2:3","3:2"))))))</f>
        <v>3:2</v>
      </c>
    </row>
    <row r="156" spans="2:13" ht="15">
      <c r="B156" s="70" t="s">
        <v>291</v>
      </c>
      <c r="C156" s="70"/>
      <c r="D156" s="70"/>
      <c r="E156" s="70"/>
      <c r="F156" s="70"/>
      <c r="G156" s="70"/>
      <c r="H156" s="9" t="s">
        <v>284</v>
      </c>
      <c r="I156" s="9" t="s">
        <v>285</v>
      </c>
      <c r="J156" s="9" t="s">
        <v>286</v>
      </c>
      <c r="K156" s="9" t="s">
        <v>287</v>
      </c>
      <c r="L156" s="9" t="s">
        <v>288</v>
      </c>
      <c r="M156" s="9" t="s">
        <v>289</v>
      </c>
    </row>
    <row r="157" spans="2:13" ht="15">
      <c r="B157" s="69" t="str">
        <f>C151</f>
        <v>Hošková Denisa (TJ Sokol Králův Dvůr)</v>
      </c>
      <c r="C157" s="69" t="str">
        <f>C151</f>
        <v>Hošková Denisa (TJ Sokol Králův Dvůr)</v>
      </c>
      <c r="D157" s="10" t="s">
        <v>290</v>
      </c>
      <c r="E157" s="69" t="str">
        <f>C150</f>
        <v>Pytlíková Tereza (SKST Vlašim)</v>
      </c>
      <c r="F157" s="69" t="str">
        <f>C150</f>
        <v>Pytlíková Tereza (SKST Vlašim)</v>
      </c>
      <c r="G157" s="69"/>
      <c r="H157" s="25">
        <v>-6</v>
      </c>
      <c r="I157" s="25">
        <v>4</v>
      </c>
      <c r="J157" s="25">
        <v>9</v>
      </c>
      <c r="K157" s="25">
        <v>-9</v>
      </c>
      <c r="L157" s="25">
        <v>-6</v>
      </c>
      <c r="M157" s="10" t="str">
        <f>IF(H157="","",IF(AND(K157="",J157&lt;0),"0:3",IF(AND(K157="",J157&gt;=0),"3:0",IF(AND(L157="",K157&lt;0),"1:3",IF(AND(L157="",K157&gt;=0),"3:1",IF(L157&lt;0,"2:3","3:2"))))))</f>
        <v>2:3</v>
      </c>
    </row>
    <row r="158" spans="2:13" ht="15">
      <c r="B158" s="69" t="str">
        <f>C148</f>
        <v>Bošinová Aneta (SKST Vlašim)</v>
      </c>
      <c r="C158" s="69" t="str">
        <f>C149</f>
        <v>Hýža Daniel (TSM Kladno)</v>
      </c>
      <c r="D158" s="10" t="s">
        <v>290</v>
      </c>
      <c r="E158" s="69" t="str">
        <f>C149</f>
        <v>Hýža Daniel (TSM Kladno)</v>
      </c>
      <c r="F158" s="69" t="str">
        <f>C149</f>
        <v>Hýža Daniel (TSM Kladno)</v>
      </c>
      <c r="G158" s="69"/>
      <c r="H158" s="25">
        <v>8</v>
      </c>
      <c r="I158" s="25">
        <v>-4</v>
      </c>
      <c r="J158" s="25">
        <v>-8</v>
      </c>
      <c r="K158" s="25">
        <v>9</v>
      </c>
      <c r="L158" s="25">
        <v>10</v>
      </c>
      <c r="M158" s="10" t="str">
        <f>IF(H158="","",IF(AND(K158="",J158&lt;0),"0:3",IF(AND(K158="",J158&gt;=0),"3:0",IF(AND(L158="",K158&lt;0),"1:3",IF(AND(L158="",K158&gt;=0),"3:1",IF(L158&lt;0,"2:3","3:2"))))))</f>
        <v>3:2</v>
      </c>
    </row>
    <row r="159" spans="2:13" ht="15">
      <c r="B159" s="70" t="s">
        <v>292</v>
      </c>
      <c r="C159" s="70"/>
      <c r="D159" s="70"/>
      <c r="E159" s="70"/>
      <c r="F159" s="70"/>
      <c r="G159" s="70"/>
      <c r="H159" s="9" t="s">
        <v>284</v>
      </c>
      <c r="I159" s="9" t="s">
        <v>285</v>
      </c>
      <c r="J159" s="9" t="s">
        <v>286</v>
      </c>
      <c r="K159" s="9" t="s">
        <v>287</v>
      </c>
      <c r="L159" s="9" t="s">
        <v>288</v>
      </c>
      <c r="M159" s="9" t="s">
        <v>289</v>
      </c>
    </row>
    <row r="160" spans="2:13" ht="15">
      <c r="B160" s="69" t="str">
        <f>C149</f>
        <v>Hýža Daniel (TSM Kladno)</v>
      </c>
      <c r="C160" s="69" t="e">
        <f>#REF!</f>
        <v>#REF!</v>
      </c>
      <c r="D160" s="10" t="s">
        <v>290</v>
      </c>
      <c r="E160" s="69" t="str">
        <f>C151</f>
        <v>Hošková Denisa (TJ Sokol Králův Dvůr)</v>
      </c>
      <c r="F160" s="69" t="str">
        <f>C151</f>
        <v>Hošková Denisa (TJ Sokol Králův Dvůr)</v>
      </c>
      <c r="G160" s="69"/>
      <c r="H160" s="25">
        <v>-1</v>
      </c>
      <c r="I160" s="25">
        <v>6</v>
      </c>
      <c r="J160" s="25">
        <v>-7</v>
      </c>
      <c r="K160" s="25">
        <v>11</v>
      </c>
      <c r="L160" s="25">
        <v>8</v>
      </c>
      <c r="M160" s="10" t="str">
        <f>IF(H160="","",IF(AND(K160="",J160&lt;0),"0:3",IF(AND(K160="",J160&gt;=0),"3:0",IF(AND(L160="",K160&lt;0),"1:3",IF(AND(L160="",K160&gt;=0),"3:1",IF(L160&lt;0,"2:3","3:2"))))))</f>
        <v>3:2</v>
      </c>
    </row>
    <row r="161" spans="2:13" ht="15">
      <c r="B161" s="69" t="str">
        <f>C150</f>
        <v>Pytlíková Tereza (SKST Vlašim)</v>
      </c>
      <c r="C161" s="69" t="e">
        <f>#REF!</f>
        <v>#REF!</v>
      </c>
      <c r="D161" s="10" t="s">
        <v>290</v>
      </c>
      <c r="E161" s="69" t="str">
        <f>C148</f>
        <v>Bošinová Aneta (SKST Vlašim)</v>
      </c>
      <c r="F161" s="69" t="str">
        <f>C148</f>
        <v>Bošinová Aneta (SKST Vlašim)</v>
      </c>
      <c r="G161" s="69"/>
      <c r="H161" s="25">
        <v>14</v>
      </c>
      <c r="I161" s="25">
        <v>-14</v>
      </c>
      <c r="J161" s="25">
        <v>14</v>
      </c>
      <c r="K161" s="25">
        <v>-16</v>
      </c>
      <c r="L161" s="25">
        <v>16</v>
      </c>
      <c r="M161" s="10" t="str">
        <f>IF(H161="","",IF(AND(K161="",J161&lt;0),"0:3",IF(AND(K161="",J161&gt;=0),"3:0",IF(AND(L161="",K161&lt;0),"1:3",IF(AND(L161="",K161&gt;=0),"3:1",IF(L161&lt;0,"2:3","3:2"))))))</f>
        <v>3:2</v>
      </c>
    </row>
    <row r="163" ht="15.75" thickBot="1"/>
    <row r="164" spans="1:11" ht="42" customHeight="1" thickBot="1">
      <c r="A164" s="28">
        <v>11</v>
      </c>
      <c r="B164" s="74" t="s">
        <v>370</v>
      </c>
      <c r="C164" s="75"/>
      <c r="D164" s="76"/>
      <c r="E164" s="13" t="str">
        <f>C165</f>
        <v>Záboj Matěj (ST Euromaster Kolín)</v>
      </c>
      <c r="F164" s="14" t="str">
        <f>C166</f>
        <v>Moravec Petr (TJ Sokol Lány)</v>
      </c>
      <c r="G164" s="14" t="str">
        <f>C167</f>
        <v>Švarc Ondřej (TJ Sadská)</v>
      </c>
      <c r="H164" s="14" t="str">
        <f>C168</f>
        <v>Stránská Anna (Viktorie Radim)</v>
      </c>
      <c r="I164" s="13" t="s">
        <v>280</v>
      </c>
      <c r="J164" s="14" t="s">
        <v>281</v>
      </c>
      <c r="K164" s="15" t="s">
        <v>282</v>
      </c>
    </row>
    <row r="165" spans="1:11" ht="15">
      <c r="A165" s="28" t="str">
        <f>CONCATENATE($A$164,"_",K165)</f>
        <v>11_1</v>
      </c>
      <c r="B165" s="16" t="s">
        <v>330</v>
      </c>
      <c r="C165" s="77" t="str">
        <f>VLOOKUP(B165,$A$101:$H$104,3,0)</f>
        <v>Záboj Matěj (ST Euromaster Kolín)</v>
      </c>
      <c r="D165" s="78"/>
      <c r="E165" s="17" t="s">
        <v>279</v>
      </c>
      <c r="F165" s="18" t="str">
        <f>M175</f>
        <v>3:0</v>
      </c>
      <c r="G165" s="18" t="str">
        <f>CONCATENATE(RIGHT(E167,1),MID(E167,2,1),LEFT(E167,1))</f>
        <v>3:2</v>
      </c>
      <c r="H165" s="18" t="str">
        <f>M171</f>
        <v>3:0</v>
      </c>
      <c r="I165" s="19" t="str">
        <f>CONCATENATE(LEFT(F165,1)+LEFT(G165,1)+LEFT(H165,1),":",RIGHT(F165,1)+RIGHT(G165,1)+RIGHT(H165,1))</f>
        <v>9:2</v>
      </c>
      <c r="J165" s="18">
        <f>IF(ISERROR(I165),"",IF(LEFT(F165,1)="3",2,1)+IF(LEFT(G165,1)="3",2,1)+IF(LEFT(H165,1)="3",2,1))</f>
        <v>6</v>
      </c>
      <c r="K165" s="22">
        <v>1</v>
      </c>
    </row>
    <row r="166" spans="1:13" ht="15">
      <c r="A166" s="28" t="str">
        <f>CONCATENATE($A$164,"_",K166)</f>
        <v>11_2</v>
      </c>
      <c r="B166" s="20" t="s">
        <v>331</v>
      </c>
      <c r="C166" s="79" t="str">
        <f>VLOOKUP(B166,$A$101:$H$104,3,0)</f>
        <v>Moravec Petr (TJ Sokol Lány)</v>
      </c>
      <c r="D166" s="80"/>
      <c r="E166" s="11" t="str">
        <f>CONCATENATE(RIGHT(F165,1),MID(F165,2,1),LEFT(F165,1))</f>
        <v>0:3</v>
      </c>
      <c r="F166" s="3" t="s">
        <v>279</v>
      </c>
      <c r="G166" s="4" t="str">
        <f>M172</f>
        <v>3:2</v>
      </c>
      <c r="H166" s="4" t="str">
        <f>M177</f>
        <v>2:3</v>
      </c>
      <c r="I166" s="5" t="str">
        <f>CONCATENATE(LEFT(E166,1)+LEFT(G166,1)+LEFT(H166,1),":",RIGHT(E166,1)+RIGHT(G166,1)+RIGHT(H166,1))</f>
        <v>5:8</v>
      </c>
      <c r="J166" s="4">
        <f>IF(ISERROR(I166),"",IF(LEFT(E166,1)="3",2,1)+IF(LEFT(G166,1)="3",2,1)+IF(LEFT(H166,1)="3",2,1))</f>
        <v>4</v>
      </c>
      <c r="K166" s="23">
        <v>2</v>
      </c>
      <c r="L166" s="55" t="s">
        <v>593</v>
      </c>
      <c r="M166" s="55" t="s">
        <v>594</v>
      </c>
    </row>
    <row r="167" spans="1:13" ht="15">
      <c r="A167" s="28" t="str">
        <f>CONCATENATE($A$164,"_",K167)</f>
        <v>11_3</v>
      </c>
      <c r="B167" s="20" t="s">
        <v>332</v>
      </c>
      <c r="C167" s="79" t="str">
        <f>VLOOKUP(B167,$A$117:$H$120,3,0)</f>
        <v>Švarc Ondřej (TJ Sadská)</v>
      </c>
      <c r="D167" s="80"/>
      <c r="E167" s="11" t="str">
        <f>M178</f>
        <v>2:3</v>
      </c>
      <c r="F167" s="4" t="str">
        <f>CONCATENATE(RIGHT(G166,1),MID(G166,2,1),LEFT(G166,1))</f>
        <v>2:3</v>
      </c>
      <c r="G167" s="3" t="s">
        <v>279</v>
      </c>
      <c r="H167" s="4" t="str">
        <f>CONCATENATE(RIGHT(G168,1),MID(G168,2,1),LEFT(G168,1))</f>
        <v>3:2</v>
      </c>
      <c r="I167" s="5" t="str">
        <f>CONCATENATE(LEFT(E167,1)+LEFT(F167,1)+LEFT(H167,1),":",RIGHT(E167,1)+RIGHT(F167,1)+RIGHT(H167,1))</f>
        <v>7:8</v>
      </c>
      <c r="J167" s="4">
        <f>IF(ISERROR(I167),"",IF(LEFT(E167,1)="3",2,1)+IF(LEFT(F167,1)="3",2,1)+IF(LEFT(H167,1)="3",2,1))</f>
        <v>4</v>
      </c>
      <c r="K167" s="23">
        <v>3</v>
      </c>
      <c r="L167" s="55" t="s">
        <v>593</v>
      </c>
      <c r="M167" s="55" t="s">
        <v>595</v>
      </c>
    </row>
    <row r="168" spans="1:13" ht="15.75" thickBot="1">
      <c r="A168" s="28" t="str">
        <f>CONCATENATE($A$164,"_",K168)</f>
        <v>11_4</v>
      </c>
      <c r="B168" s="21" t="s">
        <v>333</v>
      </c>
      <c r="C168" s="72" t="str">
        <f>VLOOKUP(B168,$A$117:$H$120,3,0)</f>
        <v>Stránská Anna (Viktorie Radim)</v>
      </c>
      <c r="D168" s="73"/>
      <c r="E168" s="12" t="str">
        <f>CONCATENATE(RIGHT(H165,1),MID(H165,2,1),LEFT(H165,1))</f>
        <v>0:3</v>
      </c>
      <c r="F168" s="6" t="str">
        <f>CONCATENATE(RIGHT(H166,1),MID(H166,2,1),LEFT(H166,1))</f>
        <v>3:2</v>
      </c>
      <c r="G168" s="6" t="str">
        <f>M174</f>
        <v>2:3</v>
      </c>
      <c r="H168" s="7" t="s">
        <v>279</v>
      </c>
      <c r="I168" s="8" t="str">
        <f>CONCATENATE(LEFT(E168,1)+LEFT(F168,1)+LEFT(G168,1),":",RIGHT(E168,1)+RIGHT(F168,1)+RIGHT(G168,1))</f>
        <v>5:8</v>
      </c>
      <c r="J168" s="6">
        <f>IF(ISERROR(I168),"",IF(LEFT(E168,1)="3",2,1)+IF(LEFT(F168,1)="3",2,1)+IF(LEFT(G168,1)="3",2,1))</f>
        <v>4</v>
      </c>
      <c r="K168" s="24">
        <v>4</v>
      </c>
      <c r="L168" s="55" t="s">
        <v>593</v>
      </c>
      <c r="M168" s="55" t="s">
        <v>602</v>
      </c>
    </row>
    <row r="169" ht="15.75" customHeight="1"/>
    <row r="170" spans="2:13" ht="15">
      <c r="B170" s="70" t="s">
        <v>283</v>
      </c>
      <c r="C170" s="70"/>
      <c r="D170" s="70"/>
      <c r="E170" s="70"/>
      <c r="F170" s="70"/>
      <c r="G170" s="70"/>
      <c r="H170" s="9" t="s">
        <v>284</v>
      </c>
      <c r="I170" s="9" t="s">
        <v>285</v>
      </c>
      <c r="J170" s="9" t="s">
        <v>286</v>
      </c>
      <c r="K170" s="9" t="s">
        <v>287</v>
      </c>
      <c r="L170" s="9" t="s">
        <v>288</v>
      </c>
      <c r="M170" s="9" t="s">
        <v>289</v>
      </c>
    </row>
    <row r="171" spans="2:13" ht="15">
      <c r="B171" s="69" t="str">
        <f>C165</f>
        <v>Záboj Matěj (ST Euromaster Kolín)</v>
      </c>
      <c r="C171" s="69"/>
      <c r="D171" s="10" t="s">
        <v>290</v>
      </c>
      <c r="E171" s="69" t="str">
        <f>C168</f>
        <v>Stránská Anna (Viktorie Radim)</v>
      </c>
      <c r="F171" s="69"/>
      <c r="G171" s="69"/>
      <c r="H171" s="25">
        <v>10</v>
      </c>
      <c r="I171" s="25">
        <v>11</v>
      </c>
      <c r="J171" s="25">
        <v>10</v>
      </c>
      <c r="K171" s="25"/>
      <c r="L171" s="25"/>
      <c r="M171" s="10" t="str">
        <f>IF(H171="","",IF(AND(K171="",J171&lt;0),"0:3",IF(AND(K171="",J171&gt;=0),"3:0",IF(AND(L171="",K171&lt;0),"1:3",IF(AND(L171="",K171&gt;=0),"3:1",IF(L171&lt;0,"2:3","3:2"))))))</f>
        <v>3:0</v>
      </c>
    </row>
    <row r="172" spans="2:13" ht="15">
      <c r="B172" s="69" t="str">
        <f>C166</f>
        <v>Moravec Petr (TJ Sokol Lány)</v>
      </c>
      <c r="C172" s="69" t="e">
        <f>#REF!</f>
        <v>#REF!</v>
      </c>
      <c r="D172" s="10" t="s">
        <v>290</v>
      </c>
      <c r="E172" s="69" t="str">
        <f>C167</f>
        <v>Švarc Ondřej (TJ Sadská)</v>
      </c>
      <c r="F172" s="69" t="str">
        <f>C167</f>
        <v>Švarc Ondřej (TJ Sadská)</v>
      </c>
      <c r="G172" s="69"/>
      <c r="H172" s="25">
        <v>9</v>
      </c>
      <c r="I172" s="25">
        <v>6</v>
      </c>
      <c r="J172" s="25">
        <v>-10</v>
      </c>
      <c r="K172" s="25">
        <v>-9</v>
      </c>
      <c r="L172" s="25">
        <v>5</v>
      </c>
      <c r="M172" s="10" t="str">
        <f>IF(H172="","",IF(AND(K172="",J172&lt;0),"0:3",IF(AND(K172="",J172&gt;=0),"3:0",IF(AND(L172="",K172&lt;0),"1:3",IF(AND(L172="",K172&gt;=0),"3:1",IF(L172&lt;0,"2:3","3:2"))))))</f>
        <v>3:2</v>
      </c>
    </row>
    <row r="173" spans="2:13" ht="15">
      <c r="B173" s="70" t="s">
        <v>291</v>
      </c>
      <c r="C173" s="70"/>
      <c r="D173" s="70"/>
      <c r="E173" s="70"/>
      <c r="F173" s="70"/>
      <c r="G173" s="70"/>
      <c r="H173" s="9" t="s">
        <v>284</v>
      </c>
      <c r="I173" s="9" t="s">
        <v>285</v>
      </c>
      <c r="J173" s="9" t="s">
        <v>286</v>
      </c>
      <c r="K173" s="9" t="s">
        <v>287</v>
      </c>
      <c r="L173" s="9" t="s">
        <v>288</v>
      </c>
      <c r="M173" s="9" t="s">
        <v>289</v>
      </c>
    </row>
    <row r="174" spans="2:13" ht="15">
      <c r="B174" s="69" t="str">
        <f>C168</f>
        <v>Stránská Anna (Viktorie Radim)</v>
      </c>
      <c r="C174" s="69" t="str">
        <f>C168</f>
        <v>Stránská Anna (Viktorie Radim)</v>
      </c>
      <c r="D174" s="10" t="s">
        <v>290</v>
      </c>
      <c r="E174" s="69" t="str">
        <f>C167</f>
        <v>Švarc Ondřej (TJ Sadská)</v>
      </c>
      <c r="F174" s="69" t="str">
        <f>C167</f>
        <v>Švarc Ondřej (TJ Sadská)</v>
      </c>
      <c r="G174" s="69"/>
      <c r="H174" s="25">
        <v>-8</v>
      </c>
      <c r="I174" s="25">
        <v>10</v>
      </c>
      <c r="J174" s="25">
        <v>9</v>
      </c>
      <c r="K174" s="25">
        <v>-6</v>
      </c>
      <c r="L174" s="25">
        <v>-8</v>
      </c>
      <c r="M174" s="10" t="str">
        <f>IF(H174="","",IF(AND(K174="",J174&lt;0),"0:3",IF(AND(K174="",J174&gt;=0),"3:0",IF(AND(L174="",K174&lt;0),"1:3",IF(AND(L174="",K174&gt;=0),"3:1",IF(L174&lt;0,"2:3","3:2"))))))</f>
        <v>2:3</v>
      </c>
    </row>
    <row r="175" spans="2:13" ht="15">
      <c r="B175" s="69" t="str">
        <f>C165</f>
        <v>Záboj Matěj (ST Euromaster Kolín)</v>
      </c>
      <c r="C175" s="69" t="str">
        <f>C166</f>
        <v>Moravec Petr (TJ Sokol Lány)</v>
      </c>
      <c r="D175" s="10" t="s">
        <v>290</v>
      </c>
      <c r="E175" s="69" t="str">
        <f>C166</f>
        <v>Moravec Petr (TJ Sokol Lány)</v>
      </c>
      <c r="F175" s="69" t="str">
        <f>C166</f>
        <v>Moravec Petr (TJ Sokol Lány)</v>
      </c>
      <c r="G175" s="69"/>
      <c r="H175" s="25">
        <v>11</v>
      </c>
      <c r="I175" s="25">
        <v>4</v>
      </c>
      <c r="J175" s="25">
        <v>8</v>
      </c>
      <c r="K175" s="25"/>
      <c r="L175" s="25"/>
      <c r="M175" s="10" t="str">
        <f>IF(H175="","",IF(AND(K175="",J175&lt;0),"0:3",IF(AND(K175="",J175&gt;=0),"3:0",IF(AND(L175="",K175&lt;0),"1:3",IF(AND(L175="",K175&gt;=0),"3:1",IF(L175&lt;0,"2:3","3:2"))))))</f>
        <v>3:0</v>
      </c>
    </row>
    <row r="176" spans="2:13" ht="15">
      <c r="B176" s="70" t="s">
        <v>292</v>
      </c>
      <c r="C176" s="70"/>
      <c r="D176" s="70"/>
      <c r="E176" s="70"/>
      <c r="F176" s="70"/>
      <c r="G176" s="70"/>
      <c r="H176" s="9" t="s">
        <v>284</v>
      </c>
      <c r="I176" s="9" t="s">
        <v>285</v>
      </c>
      <c r="J176" s="9" t="s">
        <v>286</v>
      </c>
      <c r="K176" s="9" t="s">
        <v>287</v>
      </c>
      <c r="L176" s="9" t="s">
        <v>288</v>
      </c>
      <c r="M176" s="9" t="s">
        <v>289</v>
      </c>
    </row>
    <row r="177" spans="2:13" ht="15">
      <c r="B177" s="69" t="str">
        <f>C166</f>
        <v>Moravec Petr (TJ Sokol Lány)</v>
      </c>
      <c r="C177" s="69" t="e">
        <f>#REF!</f>
        <v>#REF!</v>
      </c>
      <c r="D177" s="10" t="s">
        <v>290</v>
      </c>
      <c r="E177" s="69" t="str">
        <f>C168</f>
        <v>Stránská Anna (Viktorie Radim)</v>
      </c>
      <c r="F177" s="69" t="str">
        <f>C168</f>
        <v>Stránská Anna (Viktorie Radim)</v>
      </c>
      <c r="G177" s="69"/>
      <c r="H177" s="25">
        <v>8</v>
      </c>
      <c r="I177" s="25">
        <v>-13</v>
      </c>
      <c r="J177" s="25">
        <v>12</v>
      </c>
      <c r="K177" s="25">
        <v>-6</v>
      </c>
      <c r="L177" s="25">
        <v>-9</v>
      </c>
      <c r="M177" s="10" t="str">
        <f>IF(H177="","",IF(AND(K177="",J177&lt;0),"0:3",IF(AND(K177="",J177&gt;=0),"3:0",IF(AND(L177="",K177&lt;0),"1:3",IF(AND(L177="",K177&gt;=0),"3:1",IF(L177&lt;0,"2:3","3:2"))))))</f>
        <v>2:3</v>
      </c>
    </row>
    <row r="178" spans="2:13" ht="15">
      <c r="B178" s="69" t="str">
        <f>C167</f>
        <v>Švarc Ondřej (TJ Sadská)</v>
      </c>
      <c r="C178" s="69" t="e">
        <f>#REF!</f>
        <v>#REF!</v>
      </c>
      <c r="D178" s="10" t="s">
        <v>290</v>
      </c>
      <c r="E178" s="69" t="str">
        <f>C165</f>
        <v>Záboj Matěj (ST Euromaster Kolín)</v>
      </c>
      <c r="F178" s="69" t="str">
        <f>C165</f>
        <v>Záboj Matěj (ST Euromaster Kolín)</v>
      </c>
      <c r="G178" s="69"/>
      <c r="H178" s="25">
        <v>-8</v>
      </c>
      <c r="I178" s="25">
        <v>8</v>
      </c>
      <c r="J178" s="25">
        <v>-6</v>
      </c>
      <c r="K178" s="25">
        <v>8</v>
      </c>
      <c r="L178" s="25">
        <v>-7</v>
      </c>
      <c r="M178" s="10" t="str">
        <f>IF(H178="","",IF(AND(K178="",J178&lt;0),"0:3",IF(AND(K178="",J178&gt;=0),"3:0",IF(AND(L178="",K178&lt;0),"1:3",IF(AND(L178="",K178&gt;=0),"3:1",IF(L178&lt;0,"2:3","3:2"))))))</f>
        <v>2:3</v>
      </c>
    </row>
    <row r="179" ht="15.75" thickBot="1"/>
    <row r="180" spans="1:11" ht="42" customHeight="1" thickBot="1">
      <c r="A180" s="28">
        <v>12</v>
      </c>
      <c r="B180" s="74" t="s">
        <v>371</v>
      </c>
      <c r="C180" s="75"/>
      <c r="D180" s="76"/>
      <c r="E180" s="13" t="str">
        <f>C181</f>
        <v>Balák Kryštof (TTC Brandýs nad Labem)</v>
      </c>
      <c r="F180" s="14" t="str">
        <f>C182</f>
        <v>Slavík Radek (SK cyklistiky Zruč nad Sázavou)</v>
      </c>
      <c r="G180" s="14" t="str">
        <f>C183</f>
        <v>Mitka Kryštof (TTC Brandýs nad Labem)</v>
      </c>
      <c r="H180" s="14" t="str">
        <f>C184</f>
        <v>Novák Michal (TJ Chaloupky)</v>
      </c>
      <c r="I180" s="13" t="s">
        <v>280</v>
      </c>
      <c r="J180" s="14" t="s">
        <v>281</v>
      </c>
      <c r="K180" s="15" t="s">
        <v>282</v>
      </c>
    </row>
    <row r="181" spans="1:11" ht="15">
      <c r="A181" s="28" t="str">
        <f>CONCATENATE($A$180,"_",K181)</f>
        <v>12_1</v>
      </c>
      <c r="B181" s="16" t="s">
        <v>334</v>
      </c>
      <c r="C181" s="77" t="str">
        <f>VLOOKUP(B181,$A$101:$H$104,3,0)</f>
        <v>Balák Kryštof (TTC Brandýs nad Labem)</v>
      </c>
      <c r="D181" s="78"/>
      <c r="E181" s="17" t="s">
        <v>279</v>
      </c>
      <c r="F181" s="18" t="str">
        <f>M191</f>
        <v>3:0</v>
      </c>
      <c r="G181" s="18" t="str">
        <f>CONCATENATE(RIGHT(E183,1),MID(E183,2,1),LEFT(E183,1))</f>
        <v>3:1</v>
      </c>
      <c r="H181" s="18" t="str">
        <f>M187</f>
        <v>3:1</v>
      </c>
      <c r="I181" s="19" t="str">
        <f>CONCATENATE(LEFT(F181,1)+LEFT(G181,1)+LEFT(H181,1),":",RIGHT(F181,1)+RIGHT(G181,1)+RIGHT(H181,1))</f>
        <v>9:2</v>
      </c>
      <c r="J181" s="18">
        <f>IF(ISERROR(I181),"",IF(LEFT(F181,1)="3",2,1)+IF(LEFT(G181,1)="3",2,1)+IF(LEFT(H181,1)="3",2,1))</f>
        <v>6</v>
      </c>
      <c r="K181" s="22">
        <v>1</v>
      </c>
    </row>
    <row r="182" spans="1:12" ht="15">
      <c r="A182" s="28" t="str">
        <f>CONCATENATE($A$180,"_",K182)</f>
        <v>12_3</v>
      </c>
      <c r="B182" s="20" t="s">
        <v>335</v>
      </c>
      <c r="C182" s="79" t="str">
        <f>VLOOKUP(B182,$A$101:$H$104,3,0)</f>
        <v>Slavík Radek (SK cyklistiky Zruč nad Sázavou)</v>
      </c>
      <c r="D182" s="80"/>
      <c r="E182" s="11" t="str">
        <f>CONCATENATE(RIGHT(F181,1),MID(F181,2,1),LEFT(F181,1))</f>
        <v>0:3</v>
      </c>
      <c r="F182" s="3" t="s">
        <v>279</v>
      </c>
      <c r="G182" s="4" t="str">
        <f>M188</f>
        <v>3:0</v>
      </c>
      <c r="H182" s="4" t="str">
        <f>M193</f>
        <v>0:3</v>
      </c>
      <c r="I182" s="5" t="str">
        <f>CONCATENATE(LEFT(E182,1)+LEFT(G182,1)+LEFT(H182,1),":",RIGHT(E182,1)+RIGHT(G182,1)+RIGHT(H182,1))</f>
        <v>3:6</v>
      </c>
      <c r="J182" s="4">
        <f>IF(ISERROR(I182),"",IF(LEFT(E182,1)="3",2,1)+IF(LEFT(G182,1)="3",2,1)+IF(LEFT(H182,1)="3",2,1))</f>
        <v>4</v>
      </c>
      <c r="K182" s="23">
        <v>3</v>
      </c>
      <c r="L182" s="55" t="s">
        <v>589</v>
      </c>
    </row>
    <row r="183" spans="1:12" ht="15">
      <c r="A183" s="28" t="str">
        <f>CONCATENATE($A$180,"_",K183)</f>
        <v>12_4</v>
      </c>
      <c r="B183" s="20" t="s">
        <v>336</v>
      </c>
      <c r="C183" s="79" t="str">
        <f>VLOOKUP(B183,$A$117:$H$120,3,0)</f>
        <v>Mitka Kryštof (TTC Brandýs nad Labem)</v>
      </c>
      <c r="D183" s="80"/>
      <c r="E183" s="11" t="str">
        <f>M194</f>
        <v>1:3</v>
      </c>
      <c r="F183" s="4" t="str">
        <f>CONCATENATE(RIGHT(G182,1),MID(G182,2,1),LEFT(G182,1))</f>
        <v>0:3</v>
      </c>
      <c r="G183" s="3" t="s">
        <v>279</v>
      </c>
      <c r="H183" s="4" t="str">
        <f>CONCATENATE(RIGHT(G184,1),MID(G184,2,1),LEFT(G184,1))</f>
        <v>3:2</v>
      </c>
      <c r="I183" s="5" t="str">
        <f>CONCATENATE(LEFT(E183,1)+LEFT(F183,1)+LEFT(H183,1),":",RIGHT(E183,1)+RIGHT(F183,1)+RIGHT(H183,1))</f>
        <v>4:8</v>
      </c>
      <c r="J183" s="4">
        <f>IF(ISERROR(I183),"",IF(LEFT(E183,1)="3",2,1)+IF(LEFT(F183,1)="3",2,1)+IF(LEFT(H183,1)="3",2,1))</f>
        <v>4</v>
      </c>
      <c r="K183" s="23">
        <v>4</v>
      </c>
      <c r="L183" s="55" t="s">
        <v>596</v>
      </c>
    </row>
    <row r="184" spans="1:12" ht="15.75" thickBot="1">
      <c r="A184" s="28" t="str">
        <f>CONCATENATE($A$180,"_",K184)</f>
        <v>12_2</v>
      </c>
      <c r="B184" s="21" t="s">
        <v>337</v>
      </c>
      <c r="C184" s="72" t="str">
        <f>VLOOKUP(B184,$A$117:$H$120,3,0)</f>
        <v>Novák Michal (TJ Chaloupky)</v>
      </c>
      <c r="D184" s="73"/>
      <c r="E184" s="12" t="str">
        <f>CONCATENATE(RIGHT(H181,1),MID(H181,2,1),LEFT(H181,1))</f>
        <v>1:3</v>
      </c>
      <c r="F184" s="6" t="str">
        <f>CONCATENATE(RIGHT(H182,1),MID(H182,2,1),LEFT(H182,1))</f>
        <v>3:0</v>
      </c>
      <c r="G184" s="6" t="str">
        <f>M190</f>
        <v>2:3</v>
      </c>
      <c r="H184" s="7" t="s">
        <v>279</v>
      </c>
      <c r="I184" s="8" t="str">
        <f>CONCATENATE(LEFT(E184,1)+LEFT(F184,1)+LEFT(G184,1),":",RIGHT(E184,1)+RIGHT(F184,1)+RIGHT(G184,1))</f>
        <v>6:6</v>
      </c>
      <c r="J184" s="6">
        <f>IF(ISERROR(I184),"",IF(LEFT(E184,1)="3",2,1)+IF(LEFT(F184,1)="3",2,1)+IF(LEFT(G184,1)="3",2,1))</f>
        <v>4</v>
      </c>
      <c r="K184" s="24">
        <v>2</v>
      </c>
      <c r="L184" s="55" t="s">
        <v>597</v>
      </c>
    </row>
    <row r="186" spans="2:13" ht="15">
      <c r="B186" s="70" t="s">
        <v>283</v>
      </c>
      <c r="C186" s="70"/>
      <c r="D186" s="70"/>
      <c r="E186" s="70"/>
      <c r="F186" s="70"/>
      <c r="G186" s="70"/>
      <c r="H186" s="9" t="s">
        <v>284</v>
      </c>
      <c r="I186" s="9" t="s">
        <v>285</v>
      </c>
      <c r="J186" s="9" t="s">
        <v>286</v>
      </c>
      <c r="K186" s="9" t="s">
        <v>287</v>
      </c>
      <c r="L186" s="9" t="s">
        <v>288</v>
      </c>
      <c r="M186" s="9" t="s">
        <v>289</v>
      </c>
    </row>
    <row r="187" spans="2:13" ht="15">
      <c r="B187" s="69" t="str">
        <f>C181</f>
        <v>Balák Kryštof (TTC Brandýs nad Labem)</v>
      </c>
      <c r="C187" s="69"/>
      <c r="D187" s="10" t="s">
        <v>290</v>
      </c>
      <c r="E187" s="71" t="str">
        <f>C184</f>
        <v>Novák Michal (TJ Chaloupky)</v>
      </c>
      <c r="F187" s="71"/>
      <c r="G187" s="71"/>
      <c r="H187" s="25">
        <v>-5</v>
      </c>
      <c r="I187" s="25">
        <v>8</v>
      </c>
      <c r="J187" s="25">
        <v>8</v>
      </c>
      <c r="K187" s="25">
        <v>2</v>
      </c>
      <c r="L187" s="25"/>
      <c r="M187" s="10" t="str">
        <f>IF(H187="","",IF(AND(K187="",J187&lt;0),"0:3",IF(AND(K187="",J187&gt;=0),"3:0",IF(AND(L187="",K187&lt;0),"1:3",IF(AND(L187="",K187&gt;=0),"3:1",IF(L187&lt;0,"2:3","3:2"))))))</f>
        <v>3:1</v>
      </c>
    </row>
    <row r="188" spans="2:13" ht="15">
      <c r="B188" s="71" t="str">
        <f>C182</f>
        <v>Slavík Radek (SK cyklistiky Zruč nad Sázavou)</v>
      </c>
      <c r="C188" s="71" t="e">
        <f>#REF!</f>
        <v>#REF!</v>
      </c>
      <c r="D188" s="10" t="s">
        <v>290</v>
      </c>
      <c r="E188" s="69" t="str">
        <f>C183</f>
        <v>Mitka Kryštof (TTC Brandýs nad Labem)</v>
      </c>
      <c r="F188" s="69" t="str">
        <f>C183</f>
        <v>Mitka Kryštof (TTC Brandýs nad Labem)</v>
      </c>
      <c r="G188" s="69"/>
      <c r="H188" s="25">
        <v>4</v>
      </c>
      <c r="I188" s="25">
        <v>11</v>
      </c>
      <c r="J188" s="25">
        <v>5</v>
      </c>
      <c r="K188" s="25"/>
      <c r="L188" s="25"/>
      <c r="M188" s="10" t="str">
        <f>IF(H188="","",IF(AND(K188="",J188&lt;0),"0:3",IF(AND(K188="",J188&gt;=0),"3:0",IF(AND(L188="",K188&lt;0),"1:3",IF(AND(L188="",K188&gt;=0),"3:1",IF(L188&lt;0,"2:3","3:2"))))))</f>
        <v>3:0</v>
      </c>
    </row>
    <row r="189" spans="2:13" ht="15">
      <c r="B189" s="70" t="s">
        <v>291</v>
      </c>
      <c r="C189" s="70"/>
      <c r="D189" s="70"/>
      <c r="E189" s="70"/>
      <c r="F189" s="70"/>
      <c r="G189" s="70"/>
      <c r="H189" s="9" t="s">
        <v>284</v>
      </c>
      <c r="I189" s="9" t="s">
        <v>285</v>
      </c>
      <c r="J189" s="9" t="s">
        <v>286</v>
      </c>
      <c r="K189" s="9" t="s">
        <v>287</v>
      </c>
      <c r="L189" s="9" t="s">
        <v>288</v>
      </c>
      <c r="M189" s="9" t="s">
        <v>289</v>
      </c>
    </row>
    <row r="190" spans="2:13" ht="15">
      <c r="B190" s="71" t="str">
        <f>C184</f>
        <v>Novák Michal (TJ Chaloupky)</v>
      </c>
      <c r="C190" s="71" t="str">
        <f>C184</f>
        <v>Novák Michal (TJ Chaloupky)</v>
      </c>
      <c r="D190" s="10" t="s">
        <v>290</v>
      </c>
      <c r="E190" s="69" t="str">
        <f>C183</f>
        <v>Mitka Kryštof (TTC Brandýs nad Labem)</v>
      </c>
      <c r="F190" s="69" t="str">
        <f>C183</f>
        <v>Mitka Kryštof (TTC Brandýs nad Labem)</v>
      </c>
      <c r="G190" s="69"/>
      <c r="H190" s="25">
        <v>-9</v>
      </c>
      <c r="I190" s="25">
        <v>5</v>
      </c>
      <c r="J190" s="25">
        <v>-8</v>
      </c>
      <c r="K190" s="25">
        <v>9</v>
      </c>
      <c r="L190" s="25">
        <v>-9</v>
      </c>
      <c r="M190" s="10" t="str">
        <f>IF(H190="","",IF(AND(K190="",J190&lt;0),"0:3",IF(AND(K190="",J190&gt;=0),"3:0",IF(AND(L190="",K190&lt;0),"1:3",IF(AND(L190="",K190&gt;=0),"3:1",IF(L190&lt;0,"2:3","3:2"))))))</f>
        <v>2:3</v>
      </c>
    </row>
    <row r="191" spans="2:13" ht="15">
      <c r="B191" s="69" t="str">
        <f>C181</f>
        <v>Balák Kryštof (TTC Brandýs nad Labem)</v>
      </c>
      <c r="C191" s="69" t="str">
        <f>C182</f>
        <v>Slavík Radek (SK cyklistiky Zruč nad Sázavou)</v>
      </c>
      <c r="D191" s="10" t="s">
        <v>290</v>
      </c>
      <c r="E191" s="71" t="str">
        <f>C182</f>
        <v>Slavík Radek (SK cyklistiky Zruč nad Sázavou)</v>
      </c>
      <c r="F191" s="71" t="str">
        <f>C182</f>
        <v>Slavík Radek (SK cyklistiky Zruč nad Sázavou)</v>
      </c>
      <c r="G191" s="71"/>
      <c r="H191" s="25">
        <v>6</v>
      </c>
      <c r="I191" s="25">
        <v>5</v>
      </c>
      <c r="J191" s="25">
        <v>10</v>
      </c>
      <c r="K191" s="25"/>
      <c r="L191" s="25"/>
      <c r="M191" s="10" t="str">
        <f>IF(H191="","",IF(AND(K191="",J191&lt;0),"0:3",IF(AND(K191="",J191&gt;=0),"3:0",IF(AND(L191="",K191&lt;0),"1:3",IF(AND(L191="",K191&gt;=0),"3:1",IF(L191&lt;0,"2:3","3:2"))))))</f>
        <v>3:0</v>
      </c>
    </row>
    <row r="192" spans="2:13" ht="15">
      <c r="B192" s="70" t="s">
        <v>292</v>
      </c>
      <c r="C192" s="70"/>
      <c r="D192" s="70"/>
      <c r="E192" s="70"/>
      <c r="F192" s="70"/>
      <c r="G192" s="70"/>
      <c r="H192" s="9" t="s">
        <v>284</v>
      </c>
      <c r="I192" s="9" t="s">
        <v>285</v>
      </c>
      <c r="J192" s="9" t="s">
        <v>286</v>
      </c>
      <c r="K192" s="9" t="s">
        <v>287</v>
      </c>
      <c r="L192" s="9" t="s">
        <v>288</v>
      </c>
      <c r="M192" s="9" t="s">
        <v>289</v>
      </c>
    </row>
    <row r="193" spans="2:13" ht="15">
      <c r="B193" s="71" t="str">
        <f>C182</f>
        <v>Slavík Radek (SK cyklistiky Zruč nad Sázavou)</v>
      </c>
      <c r="C193" s="71" t="e">
        <f>#REF!</f>
        <v>#REF!</v>
      </c>
      <c r="D193" s="10" t="s">
        <v>290</v>
      </c>
      <c r="E193" s="71" t="str">
        <f>C184</f>
        <v>Novák Michal (TJ Chaloupky)</v>
      </c>
      <c r="F193" s="71" t="str">
        <f>C184</f>
        <v>Novák Michal (TJ Chaloupky)</v>
      </c>
      <c r="G193" s="71"/>
      <c r="H193" s="25">
        <v>-2</v>
      </c>
      <c r="I193" s="25">
        <v>-8</v>
      </c>
      <c r="J193" s="25">
        <v>-6</v>
      </c>
      <c r="K193" s="25"/>
      <c r="L193" s="25"/>
      <c r="M193" s="10" t="str">
        <f>IF(H193="","",IF(AND(K193="",J193&lt;0),"0:3",IF(AND(K193="",J193&gt;=0),"3:0",IF(AND(L193="",K193&lt;0),"1:3",IF(AND(L193="",K193&gt;=0),"3:1",IF(L193&lt;0,"2:3","3:2"))))))</f>
        <v>0:3</v>
      </c>
    </row>
    <row r="194" spans="2:13" ht="15">
      <c r="B194" s="69" t="str">
        <f>C183</f>
        <v>Mitka Kryštof (TTC Brandýs nad Labem)</v>
      </c>
      <c r="C194" s="69" t="e">
        <f>#REF!</f>
        <v>#REF!</v>
      </c>
      <c r="D194" s="10" t="s">
        <v>290</v>
      </c>
      <c r="E194" s="69" t="str">
        <f>C181</f>
        <v>Balák Kryštof (TTC Brandýs nad Labem)</v>
      </c>
      <c r="F194" s="69" t="str">
        <f>C181</f>
        <v>Balák Kryštof (TTC Brandýs nad Labem)</v>
      </c>
      <c r="G194" s="69"/>
      <c r="H194" s="25">
        <v>5</v>
      </c>
      <c r="I194" s="25">
        <v>-3</v>
      </c>
      <c r="J194" s="25">
        <v>-9</v>
      </c>
      <c r="K194" s="25">
        <v>-4</v>
      </c>
      <c r="L194" s="25"/>
      <c r="M194" s="10" t="str">
        <f>IF(H194="","",IF(AND(K194="",J194&lt;0),"0:3",IF(AND(K194="",J194&gt;=0),"3:0",IF(AND(L194="",K194&lt;0),"1:3",IF(AND(L194="",K194&gt;=0),"3:1",IF(L194&lt;0,"2:3","3:2"))))))</f>
        <v>1:3</v>
      </c>
    </row>
  </sheetData>
  <sheetProtection sheet="1" objects="1" scenarios="1"/>
  <mergeCells count="236">
    <mergeCell ref="B61:C61"/>
    <mergeCell ref="E61:G61"/>
    <mergeCell ref="B62:C62"/>
    <mergeCell ref="E62:G62"/>
    <mergeCell ref="B63:G63"/>
    <mergeCell ref="B64:C64"/>
    <mergeCell ref="E64:G64"/>
    <mergeCell ref="B65:C65"/>
    <mergeCell ref="E65:G65"/>
    <mergeCell ref="C53:D53"/>
    <mergeCell ref="C54:D54"/>
    <mergeCell ref="C55:D55"/>
    <mergeCell ref="B57:G57"/>
    <mergeCell ref="B58:C58"/>
    <mergeCell ref="E58:G58"/>
    <mergeCell ref="B59:C59"/>
    <mergeCell ref="E59:G59"/>
    <mergeCell ref="B60:G60"/>
    <mergeCell ref="B45:C45"/>
    <mergeCell ref="E45:G45"/>
    <mergeCell ref="B46:G46"/>
    <mergeCell ref="B47:C47"/>
    <mergeCell ref="E47:G47"/>
    <mergeCell ref="B48:C48"/>
    <mergeCell ref="E48:G48"/>
    <mergeCell ref="B51:D51"/>
    <mergeCell ref="C52:D52"/>
    <mergeCell ref="C38:D38"/>
    <mergeCell ref="B40:G40"/>
    <mergeCell ref="B41:C41"/>
    <mergeCell ref="E41:G41"/>
    <mergeCell ref="B42:C42"/>
    <mergeCell ref="E42:G42"/>
    <mergeCell ref="B43:G43"/>
    <mergeCell ref="B44:C44"/>
    <mergeCell ref="E44:G44"/>
    <mergeCell ref="B30:G30"/>
    <mergeCell ref="B31:C31"/>
    <mergeCell ref="E31:G31"/>
    <mergeCell ref="B32:C32"/>
    <mergeCell ref="E32:G32"/>
    <mergeCell ref="B34:D34"/>
    <mergeCell ref="C35:D35"/>
    <mergeCell ref="C36:D36"/>
    <mergeCell ref="C37:D37"/>
    <mergeCell ref="C3:D3"/>
    <mergeCell ref="C4:D4"/>
    <mergeCell ref="C5:D5"/>
    <mergeCell ref="B13:G13"/>
    <mergeCell ref="B12:C12"/>
    <mergeCell ref="E12:G12"/>
    <mergeCell ref="B1:D1"/>
    <mergeCell ref="C2:D2"/>
    <mergeCell ref="B8:C8"/>
    <mergeCell ref="B11:C11"/>
    <mergeCell ref="B9:C9"/>
    <mergeCell ref="B7:G7"/>
    <mergeCell ref="E9:G9"/>
    <mergeCell ref="E8:G8"/>
    <mergeCell ref="B10:G10"/>
    <mergeCell ref="E11:G11"/>
    <mergeCell ref="B67:D67"/>
    <mergeCell ref="C68:D68"/>
    <mergeCell ref="C69:D69"/>
    <mergeCell ref="C70:D70"/>
    <mergeCell ref="C71:D71"/>
    <mergeCell ref="E14:G14"/>
    <mergeCell ref="E15:G15"/>
    <mergeCell ref="B15:C15"/>
    <mergeCell ref="B14:C14"/>
    <mergeCell ref="B18:D18"/>
    <mergeCell ref="C19:D19"/>
    <mergeCell ref="C20:D20"/>
    <mergeCell ref="C21:D21"/>
    <mergeCell ref="C22:D22"/>
    <mergeCell ref="B24:G24"/>
    <mergeCell ref="B25:C25"/>
    <mergeCell ref="E25:G25"/>
    <mergeCell ref="B26:C26"/>
    <mergeCell ref="E26:G26"/>
    <mergeCell ref="B27:G27"/>
    <mergeCell ref="B28:C28"/>
    <mergeCell ref="E28:G28"/>
    <mergeCell ref="B29:C29"/>
    <mergeCell ref="E29:G29"/>
    <mergeCell ref="B76:G76"/>
    <mergeCell ref="B77:C77"/>
    <mergeCell ref="E77:G77"/>
    <mergeCell ref="B78:C78"/>
    <mergeCell ref="E78:G78"/>
    <mergeCell ref="B73:G73"/>
    <mergeCell ref="B74:C74"/>
    <mergeCell ref="E74:G74"/>
    <mergeCell ref="B75:C75"/>
    <mergeCell ref="E75:G75"/>
    <mergeCell ref="C87:D87"/>
    <mergeCell ref="B79:G79"/>
    <mergeCell ref="B80:C80"/>
    <mergeCell ref="E80:G80"/>
    <mergeCell ref="B81:C81"/>
    <mergeCell ref="E81:G81"/>
    <mergeCell ref="B83:D83"/>
    <mergeCell ref="C84:D84"/>
    <mergeCell ref="C85:D85"/>
    <mergeCell ref="C86:D86"/>
    <mergeCell ref="B92:G92"/>
    <mergeCell ref="B93:C93"/>
    <mergeCell ref="E93:G93"/>
    <mergeCell ref="B94:C94"/>
    <mergeCell ref="E94:G94"/>
    <mergeCell ref="B89:G89"/>
    <mergeCell ref="B90:C90"/>
    <mergeCell ref="E90:G90"/>
    <mergeCell ref="B91:C91"/>
    <mergeCell ref="E91:G91"/>
    <mergeCell ref="C104:D104"/>
    <mergeCell ref="B95:G95"/>
    <mergeCell ref="B96:C96"/>
    <mergeCell ref="E96:G96"/>
    <mergeCell ref="B97:C97"/>
    <mergeCell ref="E97:G97"/>
    <mergeCell ref="B100:D100"/>
    <mergeCell ref="C101:D101"/>
    <mergeCell ref="C102:D102"/>
    <mergeCell ref="C103:D103"/>
    <mergeCell ref="B109:G109"/>
    <mergeCell ref="B110:C110"/>
    <mergeCell ref="E110:G110"/>
    <mergeCell ref="B111:C111"/>
    <mergeCell ref="E111:G111"/>
    <mergeCell ref="B106:G106"/>
    <mergeCell ref="B107:C107"/>
    <mergeCell ref="E107:G107"/>
    <mergeCell ref="B108:C108"/>
    <mergeCell ref="E108:G108"/>
    <mergeCell ref="C120:D120"/>
    <mergeCell ref="B112:G112"/>
    <mergeCell ref="B113:C113"/>
    <mergeCell ref="E113:G113"/>
    <mergeCell ref="B114:C114"/>
    <mergeCell ref="E114:G114"/>
    <mergeCell ref="B116:D116"/>
    <mergeCell ref="C117:D117"/>
    <mergeCell ref="C118:D118"/>
    <mergeCell ref="C119:D119"/>
    <mergeCell ref="B125:G125"/>
    <mergeCell ref="B126:C126"/>
    <mergeCell ref="E126:G126"/>
    <mergeCell ref="B127:C127"/>
    <mergeCell ref="E127:G127"/>
    <mergeCell ref="B122:G122"/>
    <mergeCell ref="B123:C123"/>
    <mergeCell ref="E123:G123"/>
    <mergeCell ref="B124:C124"/>
    <mergeCell ref="E124:G124"/>
    <mergeCell ref="C137:D137"/>
    <mergeCell ref="B128:G128"/>
    <mergeCell ref="B129:C129"/>
    <mergeCell ref="E129:G129"/>
    <mergeCell ref="B130:C130"/>
    <mergeCell ref="E130:G130"/>
    <mergeCell ref="B133:D133"/>
    <mergeCell ref="C134:D134"/>
    <mergeCell ref="C135:D135"/>
    <mergeCell ref="C136:D136"/>
    <mergeCell ref="B144:G144"/>
    <mergeCell ref="B145:C145"/>
    <mergeCell ref="E145:G145"/>
    <mergeCell ref="B142:G142"/>
    <mergeCell ref="B143:C143"/>
    <mergeCell ref="E143:G143"/>
    <mergeCell ref="B139:G139"/>
    <mergeCell ref="B140:C140"/>
    <mergeCell ref="E140:G140"/>
    <mergeCell ref="B141:C141"/>
    <mergeCell ref="E141:G141"/>
    <mergeCell ref="B147:D147"/>
    <mergeCell ref="C148:D148"/>
    <mergeCell ref="C149:D149"/>
    <mergeCell ref="C150:D150"/>
    <mergeCell ref="C151:D151"/>
    <mergeCell ref="B159:G159"/>
    <mergeCell ref="B160:C160"/>
    <mergeCell ref="E160:G160"/>
    <mergeCell ref="B153:G153"/>
    <mergeCell ref="B154:C154"/>
    <mergeCell ref="E154:G154"/>
    <mergeCell ref="B155:C155"/>
    <mergeCell ref="E155:G155"/>
    <mergeCell ref="B161:C161"/>
    <mergeCell ref="E161:G161"/>
    <mergeCell ref="B156:G156"/>
    <mergeCell ref="B157:C157"/>
    <mergeCell ref="E157:G157"/>
    <mergeCell ref="B158:C158"/>
    <mergeCell ref="E158:G158"/>
    <mergeCell ref="B164:D164"/>
    <mergeCell ref="C165:D165"/>
    <mergeCell ref="C166:D166"/>
    <mergeCell ref="C167:D167"/>
    <mergeCell ref="C168:D168"/>
    <mergeCell ref="B176:G176"/>
    <mergeCell ref="B177:C177"/>
    <mergeCell ref="E177:G177"/>
    <mergeCell ref="B170:G170"/>
    <mergeCell ref="B171:C171"/>
    <mergeCell ref="E171:G171"/>
    <mergeCell ref="B172:C172"/>
    <mergeCell ref="E172:G172"/>
    <mergeCell ref="B178:C178"/>
    <mergeCell ref="E178:G178"/>
    <mergeCell ref="B173:G173"/>
    <mergeCell ref="B174:C174"/>
    <mergeCell ref="E174:G174"/>
    <mergeCell ref="B175:C175"/>
    <mergeCell ref="E175:G175"/>
    <mergeCell ref="B180:D180"/>
    <mergeCell ref="C181:D181"/>
    <mergeCell ref="C182:D182"/>
    <mergeCell ref="C183:D183"/>
    <mergeCell ref="C184:D184"/>
    <mergeCell ref="B192:G192"/>
    <mergeCell ref="B193:C193"/>
    <mergeCell ref="E193:G193"/>
    <mergeCell ref="B186:G186"/>
    <mergeCell ref="B187:C187"/>
    <mergeCell ref="E187:G187"/>
    <mergeCell ref="B188:C188"/>
    <mergeCell ref="E188:G188"/>
    <mergeCell ref="B194:C194"/>
    <mergeCell ref="E194:G194"/>
    <mergeCell ref="B189:G189"/>
    <mergeCell ref="B190:C190"/>
    <mergeCell ref="E190:G190"/>
    <mergeCell ref="B191:C191"/>
    <mergeCell ref="E191:G191"/>
  </mergeCells>
  <conditionalFormatting sqref="I2">
    <cfRule type="expression" priority="32" dxfId="0">
      <formula>ISERROR(I2)</formula>
    </cfRule>
  </conditionalFormatting>
  <conditionalFormatting sqref="I3:I5">
    <cfRule type="expression" priority="31" dxfId="0">
      <formula>ISERROR(I3)</formula>
    </cfRule>
  </conditionalFormatting>
  <conditionalFormatting sqref="I19">
    <cfRule type="expression" priority="30" dxfId="0">
      <formula>ISERROR(I19)</formula>
    </cfRule>
  </conditionalFormatting>
  <conditionalFormatting sqref="I20:I22">
    <cfRule type="expression" priority="29" dxfId="0">
      <formula>ISERROR(I20)</formula>
    </cfRule>
  </conditionalFormatting>
  <conditionalFormatting sqref="I35">
    <cfRule type="expression" priority="28" dxfId="0">
      <formula>ISERROR(I35)</formula>
    </cfRule>
  </conditionalFormatting>
  <conditionalFormatting sqref="I36:I38">
    <cfRule type="expression" priority="27" dxfId="0">
      <formula>ISERROR(I36)</formula>
    </cfRule>
  </conditionalFormatting>
  <conditionalFormatting sqref="I52">
    <cfRule type="expression" priority="26" dxfId="0">
      <formula>ISERROR(I52)</formula>
    </cfRule>
  </conditionalFormatting>
  <conditionalFormatting sqref="I53:I55">
    <cfRule type="expression" priority="25" dxfId="0">
      <formula>ISERROR(I53)</formula>
    </cfRule>
  </conditionalFormatting>
  <conditionalFormatting sqref="I68">
    <cfRule type="expression" priority="22" dxfId="0">
      <formula>ISERROR(I68)</formula>
    </cfRule>
  </conditionalFormatting>
  <conditionalFormatting sqref="I69:I71">
    <cfRule type="expression" priority="21" dxfId="0">
      <formula>ISERROR(I69)</formula>
    </cfRule>
  </conditionalFormatting>
  <conditionalFormatting sqref="I84">
    <cfRule type="expression" priority="18" dxfId="0">
      <formula>ISERROR(I84)</formula>
    </cfRule>
  </conditionalFormatting>
  <conditionalFormatting sqref="I85:I87">
    <cfRule type="expression" priority="17" dxfId="0">
      <formula>ISERROR(I85)</formula>
    </cfRule>
  </conditionalFormatting>
  <conditionalFormatting sqref="I101">
    <cfRule type="expression" priority="16" dxfId="0">
      <formula>ISERROR(I101)</formula>
    </cfRule>
  </conditionalFormatting>
  <conditionalFormatting sqref="I102:I104">
    <cfRule type="expression" priority="15" dxfId="0">
      <formula>ISERROR(I102)</formula>
    </cfRule>
  </conditionalFormatting>
  <conditionalFormatting sqref="I117">
    <cfRule type="expression" priority="14" dxfId="0">
      <formula>ISERROR(I117)</formula>
    </cfRule>
  </conditionalFormatting>
  <conditionalFormatting sqref="I118:I120">
    <cfRule type="expression" priority="13" dxfId="0">
      <formula>ISERROR(I118)</formula>
    </cfRule>
  </conditionalFormatting>
  <conditionalFormatting sqref="I148">
    <cfRule type="expression" priority="8" dxfId="0">
      <formula>ISERROR(I148)</formula>
    </cfRule>
  </conditionalFormatting>
  <conditionalFormatting sqref="I149:I151">
    <cfRule type="expression" priority="7" dxfId="0">
      <formula>ISERROR(I149)</formula>
    </cfRule>
  </conditionalFormatting>
  <conditionalFormatting sqref="I165">
    <cfRule type="expression" priority="4" dxfId="0">
      <formula>ISERROR(I165)</formula>
    </cfRule>
  </conditionalFormatting>
  <conditionalFormatting sqref="I166:I168">
    <cfRule type="expression" priority="3" dxfId="0">
      <formula>ISERROR(I166)</formula>
    </cfRule>
  </conditionalFormatting>
  <conditionalFormatting sqref="I181">
    <cfRule type="expression" priority="2" dxfId="0">
      <formula>ISERROR(I181)</formula>
    </cfRule>
  </conditionalFormatting>
  <conditionalFormatting sqref="I182:I184">
    <cfRule type="expression" priority="1" dxfId="0">
      <formula>ISERROR(I182)</formula>
    </cfRule>
  </conditionalFormatting>
  <printOptions horizontalCentered="1" vertic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theme="3"/>
  </sheetPr>
  <dimension ref="A1:M19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28" customWidth="1"/>
    <col min="2" max="2" width="4.00390625" style="0" bestFit="1" customWidth="1"/>
    <col min="3" max="3" width="32.7109375" style="0" customWidth="1"/>
    <col min="4" max="4" width="1.7109375" style="0" customWidth="1"/>
    <col min="5" max="13" width="11.7109375" style="0" customWidth="1"/>
  </cols>
  <sheetData>
    <row r="1" spans="1:11" ht="42" customHeight="1" thickBot="1">
      <c r="A1" s="28">
        <v>1</v>
      </c>
      <c r="B1" s="84" t="s">
        <v>338</v>
      </c>
      <c r="C1" s="75"/>
      <c r="D1" s="76"/>
      <c r="E1" s="13" t="str">
        <f>C2</f>
        <v>Veselý Filip (TJ Lokomotiva Vršovice)</v>
      </c>
      <c r="F1" s="14" t="str">
        <f>C3</f>
        <v>Sysel Vojtěch (TTC Brandýs nad Labem)</v>
      </c>
      <c r="G1" s="14" t="str">
        <f>C4</f>
        <v>Záhrubský David (TTC Kladno)</v>
      </c>
      <c r="H1" s="14" t="str">
        <f>C5</f>
        <v>Kóňa Marek (TJ AŠ Mladá Boleslav)</v>
      </c>
      <c r="I1" s="13" t="s">
        <v>280</v>
      </c>
      <c r="J1" s="14" t="s">
        <v>281</v>
      </c>
      <c r="K1" s="15" t="s">
        <v>282</v>
      </c>
    </row>
    <row r="2" spans="1:12" ht="15">
      <c r="A2" s="28" t="str">
        <f>CONCATENATE($A$1,"_",K2)</f>
        <v>1_3</v>
      </c>
      <c r="B2" s="38">
        <v>21</v>
      </c>
      <c r="C2" s="77" t="str">
        <f>CONCATENATE(VLOOKUP(B2,'28_9'!A:D,2,0)," (",VLOOKUP(B2,'28_9'!A:E,3,0),")")</f>
        <v>Veselý Filip (TJ Lokomotiva Vršovice)</v>
      </c>
      <c r="D2" s="78"/>
      <c r="E2" s="17" t="s">
        <v>279</v>
      </c>
      <c r="F2" s="18" t="str">
        <f>M12</f>
        <v>0:3</v>
      </c>
      <c r="G2" s="18" t="str">
        <f>CONCATENATE(RIGHT(E4,1),MID(E4,2,1),LEFT(E4,1))</f>
        <v>3:1</v>
      </c>
      <c r="H2" s="18" t="str">
        <f>M8</f>
        <v>1:3</v>
      </c>
      <c r="I2" s="19" t="str">
        <f>CONCATENATE(LEFT(F2,1)+LEFT(G2,1)+LEFT(H2,1),":",RIGHT(F2,1)+RIGHT(G2,1)+RIGHT(H2,1))</f>
        <v>4:7</v>
      </c>
      <c r="J2" s="18">
        <f>IF(ISERROR(I2),"",IF(LEFT(F2,1)="3",2,1)+IF(LEFT(G2,1)="3",2,1)+IF(LEFT(H2,1)="3",2,1))</f>
        <v>4</v>
      </c>
      <c r="K2" s="22">
        <v>3</v>
      </c>
      <c r="L2" s="55" t="s">
        <v>586</v>
      </c>
    </row>
    <row r="3" spans="1:12" ht="15">
      <c r="A3" s="28" t="str">
        <f>CONCATENATE($A$1,"_",K3)</f>
        <v>1_1</v>
      </c>
      <c r="B3" s="38">
        <v>28</v>
      </c>
      <c r="C3" s="79" t="str">
        <f>CONCATENATE(VLOOKUP(B3,'28_9'!A:D,2,0)," (",VLOOKUP(B3,'28_9'!A:E,3,0),")")</f>
        <v>Sysel Vojtěch (TTC Brandýs nad Labem)</v>
      </c>
      <c r="D3" s="80"/>
      <c r="E3" s="11" t="str">
        <f>CONCATENATE(RIGHT(F2,1),MID(F2,2,1),LEFT(F2,1))</f>
        <v>3:0</v>
      </c>
      <c r="F3" s="3" t="s">
        <v>279</v>
      </c>
      <c r="G3" s="4" t="str">
        <f>M9</f>
        <v>3:0</v>
      </c>
      <c r="H3" s="4" t="str">
        <f>M14</f>
        <v>3:0</v>
      </c>
      <c r="I3" s="5" t="str">
        <f>CONCATENATE(LEFT(E3,1)+LEFT(G3,1)+LEFT(H3,1),":",RIGHT(E3,1)+RIGHT(G3,1)+RIGHT(H3,1))</f>
        <v>9:0</v>
      </c>
      <c r="J3" s="4">
        <f>IF(ISERROR(I3),"",IF(LEFT(E3,1)="3",2,1)+IF(LEFT(G3,1)="3",2,1)+IF(LEFT(H3,1)="3",2,1))</f>
        <v>6</v>
      </c>
      <c r="K3" s="23">
        <v>1</v>
      </c>
      <c r="L3" s="55"/>
    </row>
    <row r="4" spans="1:12" ht="15">
      <c r="A4" s="28" t="str">
        <f>CONCATENATE($A$1,"_",K4)</f>
        <v>1_2</v>
      </c>
      <c r="B4" s="38">
        <v>29</v>
      </c>
      <c r="C4" s="79" t="str">
        <f>CONCATENATE(VLOOKUP(B4,'28_9'!A:D,2,0)," (",VLOOKUP(B4,'28_9'!A:E,3,0),")")</f>
        <v>Záhrubský David (TTC Kladno)</v>
      </c>
      <c r="D4" s="80"/>
      <c r="E4" s="11" t="str">
        <f>M15</f>
        <v>1:3</v>
      </c>
      <c r="F4" s="4" t="str">
        <f>CONCATENATE(RIGHT(G3,1),MID(G3,2,1),LEFT(G3,1))</f>
        <v>0:3</v>
      </c>
      <c r="G4" s="3" t="s">
        <v>279</v>
      </c>
      <c r="H4" s="4" t="str">
        <f>CONCATENATE(RIGHT(G5,1),MID(G5,2,1),LEFT(G5,1))</f>
        <v>3:0</v>
      </c>
      <c r="I4" s="5" t="str">
        <f>CONCATENATE(LEFT(E4,1)+LEFT(F4,1)+LEFT(H4,1),":",RIGHT(E4,1)+RIGHT(F4,1)+RIGHT(H4,1))</f>
        <v>4:6</v>
      </c>
      <c r="J4" s="4">
        <f>IF(ISERROR(I4),"",IF(LEFT(E4,1)="3",2,1)+IF(LEFT(F4,1)="3",2,1)+IF(LEFT(H4,1)="3",2,1))</f>
        <v>4</v>
      </c>
      <c r="K4" s="23">
        <v>2</v>
      </c>
      <c r="L4" s="55" t="s">
        <v>588</v>
      </c>
    </row>
    <row r="5" spans="1:12" ht="15.75" thickBot="1">
      <c r="A5" s="28" t="str">
        <f>CONCATENATE($A$1,"_",K5)</f>
        <v>1_4</v>
      </c>
      <c r="B5" s="38">
        <v>36</v>
      </c>
      <c r="C5" s="72" t="str">
        <f>CONCATENATE(VLOOKUP(B5,'28_9'!A:D,2,0)," (",VLOOKUP(B5,'28_9'!A:E,3,0),")")</f>
        <v>Kóňa Marek (TJ AŠ Mladá Boleslav)</v>
      </c>
      <c r="D5" s="73"/>
      <c r="E5" s="12" t="str">
        <f>CONCATENATE(RIGHT(H2,1),MID(H2,2,1),LEFT(H2,1))</f>
        <v>3:1</v>
      </c>
      <c r="F5" s="6" t="str">
        <f>CONCATENATE(RIGHT(H3,1),MID(H3,2,1),LEFT(H3,1))</f>
        <v>0:3</v>
      </c>
      <c r="G5" s="6" t="str">
        <f>M11</f>
        <v>0:3</v>
      </c>
      <c r="H5" s="7" t="s">
        <v>279</v>
      </c>
      <c r="I5" s="8" t="str">
        <f>CONCATENATE(LEFT(E5,1)+LEFT(F5,1)+LEFT(G5,1),":",RIGHT(E5,1)+RIGHT(F5,1)+RIGHT(G5,1))</f>
        <v>3:7</v>
      </c>
      <c r="J5" s="6">
        <f>IF(ISERROR(I5),"",IF(LEFT(E5,1)="3",2,1)+IF(LEFT(F5,1)="3",2,1)+IF(LEFT(G5,1)="3",2,1))</f>
        <v>4</v>
      </c>
      <c r="K5" s="24">
        <v>4</v>
      </c>
      <c r="L5" s="55" t="s">
        <v>587</v>
      </c>
    </row>
    <row r="6" ht="15.75" customHeight="1"/>
    <row r="7" spans="2:13" ht="15">
      <c r="B7" s="70" t="s">
        <v>283</v>
      </c>
      <c r="C7" s="70"/>
      <c r="D7" s="70"/>
      <c r="E7" s="70"/>
      <c r="F7" s="70"/>
      <c r="G7" s="70"/>
      <c r="H7" s="9" t="s">
        <v>284</v>
      </c>
      <c r="I7" s="9" t="s">
        <v>285</v>
      </c>
      <c r="J7" s="9" t="s">
        <v>286</v>
      </c>
      <c r="K7" s="9" t="s">
        <v>287</v>
      </c>
      <c r="L7" s="9" t="s">
        <v>288</v>
      </c>
      <c r="M7" s="9" t="s">
        <v>289</v>
      </c>
    </row>
    <row r="8" spans="2:13" ht="15">
      <c r="B8" s="69" t="str">
        <f>C2</f>
        <v>Veselý Filip (TJ Lokomotiva Vršovice)</v>
      </c>
      <c r="C8" s="69"/>
      <c r="D8" s="10" t="s">
        <v>290</v>
      </c>
      <c r="E8" s="69" t="str">
        <f>C5</f>
        <v>Kóňa Marek (TJ AŠ Mladá Boleslav)</v>
      </c>
      <c r="F8" s="69"/>
      <c r="G8" s="69"/>
      <c r="H8" s="25">
        <v>-5</v>
      </c>
      <c r="I8" s="25">
        <v>4</v>
      </c>
      <c r="J8" s="25">
        <v>-10</v>
      </c>
      <c r="K8" s="25">
        <v>-13</v>
      </c>
      <c r="L8" s="25"/>
      <c r="M8" s="10" t="str">
        <f>IF(H8="","",IF(AND(K8="",J8&lt;0),"0:3",IF(AND(K8="",J8&gt;=0),"3:0",IF(AND(L8="",K8&lt;0),"1:3",IF(AND(L8="",K8&gt;=0),"3:1",IF(L8&lt;0,"2:3","3:2"))))))</f>
        <v>1:3</v>
      </c>
    </row>
    <row r="9" spans="2:13" ht="15">
      <c r="B9" s="69" t="str">
        <f>C3</f>
        <v>Sysel Vojtěch (TTC Brandýs nad Labem)</v>
      </c>
      <c r="C9" s="69" t="e">
        <f>#REF!</f>
        <v>#REF!</v>
      </c>
      <c r="D9" s="10" t="s">
        <v>290</v>
      </c>
      <c r="E9" s="69" t="str">
        <f>C4</f>
        <v>Záhrubský David (TTC Kladno)</v>
      </c>
      <c r="F9" s="69" t="str">
        <f>C4</f>
        <v>Záhrubský David (TTC Kladno)</v>
      </c>
      <c r="G9" s="69"/>
      <c r="H9" s="25">
        <v>7</v>
      </c>
      <c r="I9" s="25">
        <v>7</v>
      </c>
      <c r="J9" s="25">
        <v>6</v>
      </c>
      <c r="K9" s="25"/>
      <c r="L9" s="25"/>
      <c r="M9" s="10" t="str">
        <f>IF(H9="","",IF(AND(K9="",J9&lt;0),"0:3",IF(AND(K9="",J9&gt;=0),"3:0",IF(AND(L9="",K9&lt;0),"1:3",IF(AND(L9="",K9&gt;=0),"3:1",IF(L9&lt;0,"2:3","3:2"))))))</f>
        <v>3:0</v>
      </c>
    </row>
    <row r="10" spans="2:13" ht="15">
      <c r="B10" s="70" t="s">
        <v>291</v>
      </c>
      <c r="C10" s="70"/>
      <c r="D10" s="70"/>
      <c r="E10" s="70"/>
      <c r="F10" s="70"/>
      <c r="G10" s="70"/>
      <c r="H10" s="9" t="s">
        <v>284</v>
      </c>
      <c r="I10" s="9" t="s">
        <v>285</v>
      </c>
      <c r="J10" s="9" t="s">
        <v>286</v>
      </c>
      <c r="K10" s="9" t="s">
        <v>287</v>
      </c>
      <c r="L10" s="9" t="s">
        <v>288</v>
      </c>
      <c r="M10" s="9" t="s">
        <v>289</v>
      </c>
    </row>
    <row r="11" spans="2:13" ht="15">
      <c r="B11" s="69" t="str">
        <f>C5</f>
        <v>Kóňa Marek (TJ AŠ Mladá Boleslav)</v>
      </c>
      <c r="C11" s="69" t="str">
        <f>C5</f>
        <v>Kóňa Marek (TJ AŠ Mladá Boleslav)</v>
      </c>
      <c r="D11" s="10" t="s">
        <v>290</v>
      </c>
      <c r="E11" s="69" t="str">
        <f>C4</f>
        <v>Záhrubský David (TTC Kladno)</v>
      </c>
      <c r="F11" s="69" t="str">
        <f>C4</f>
        <v>Záhrubský David (TTC Kladno)</v>
      </c>
      <c r="G11" s="69"/>
      <c r="H11" s="25">
        <v>-3</v>
      </c>
      <c r="I11" s="25">
        <v>-12</v>
      </c>
      <c r="J11" s="25">
        <v>-5</v>
      </c>
      <c r="K11" s="25"/>
      <c r="L11" s="25"/>
      <c r="M11" s="10" t="str">
        <f>IF(H11="","",IF(AND(K11="",J11&lt;0),"0:3",IF(AND(K11="",J11&gt;=0),"3:0",IF(AND(L11="",K11&lt;0),"1:3",IF(AND(L11="",K11&gt;=0),"3:1",IF(L11&lt;0,"2:3","3:2"))))))</f>
        <v>0:3</v>
      </c>
    </row>
    <row r="12" spans="2:13" ht="15">
      <c r="B12" s="69" t="str">
        <f>C2</f>
        <v>Veselý Filip (TJ Lokomotiva Vršovice)</v>
      </c>
      <c r="C12" s="69" t="str">
        <f>C3</f>
        <v>Sysel Vojtěch (TTC Brandýs nad Labem)</v>
      </c>
      <c r="D12" s="10" t="s">
        <v>290</v>
      </c>
      <c r="E12" s="69" t="str">
        <f>C3</f>
        <v>Sysel Vojtěch (TTC Brandýs nad Labem)</v>
      </c>
      <c r="F12" s="69" t="str">
        <f>C3</f>
        <v>Sysel Vojtěch (TTC Brandýs nad Labem)</v>
      </c>
      <c r="G12" s="69"/>
      <c r="H12" s="25">
        <v>-9</v>
      </c>
      <c r="I12" s="25">
        <v>-4</v>
      </c>
      <c r="J12" s="25">
        <v>-9</v>
      </c>
      <c r="K12" s="25"/>
      <c r="L12" s="25"/>
      <c r="M12" s="10" t="str">
        <f>IF(H12="","",IF(AND(K12="",J12&lt;0),"0:3",IF(AND(K12="",J12&gt;=0),"3:0",IF(AND(L12="",K12&lt;0),"1:3",IF(AND(L12="",K12&gt;=0),"3:1",IF(L12&lt;0,"2:3","3:2"))))))</f>
        <v>0:3</v>
      </c>
    </row>
    <row r="13" spans="2:13" ht="15">
      <c r="B13" s="70" t="s">
        <v>292</v>
      </c>
      <c r="C13" s="70"/>
      <c r="D13" s="70"/>
      <c r="E13" s="70"/>
      <c r="F13" s="70"/>
      <c r="G13" s="70"/>
      <c r="H13" s="9" t="s">
        <v>284</v>
      </c>
      <c r="I13" s="9" t="s">
        <v>285</v>
      </c>
      <c r="J13" s="9" t="s">
        <v>286</v>
      </c>
      <c r="K13" s="9" t="s">
        <v>287</v>
      </c>
      <c r="L13" s="9" t="s">
        <v>288</v>
      </c>
      <c r="M13" s="9" t="s">
        <v>289</v>
      </c>
    </row>
    <row r="14" spans="2:13" ht="15">
      <c r="B14" s="69" t="str">
        <f>C3</f>
        <v>Sysel Vojtěch (TTC Brandýs nad Labem)</v>
      </c>
      <c r="C14" s="69" t="e">
        <f>#REF!</f>
        <v>#REF!</v>
      </c>
      <c r="D14" s="10" t="s">
        <v>290</v>
      </c>
      <c r="E14" s="69" t="str">
        <f>C5</f>
        <v>Kóňa Marek (TJ AŠ Mladá Boleslav)</v>
      </c>
      <c r="F14" s="69" t="str">
        <f>C5</f>
        <v>Kóňa Marek (TJ AŠ Mladá Boleslav)</v>
      </c>
      <c r="G14" s="69"/>
      <c r="H14" s="25">
        <v>2</v>
      </c>
      <c r="I14" s="25">
        <v>5</v>
      </c>
      <c r="J14" s="25">
        <v>3</v>
      </c>
      <c r="K14" s="25"/>
      <c r="L14" s="25"/>
      <c r="M14" s="10" t="str">
        <f>IF(H14="","",IF(AND(K14="",J14&lt;0),"0:3",IF(AND(K14="",J14&gt;=0),"3:0",IF(AND(L14="",K14&lt;0),"1:3",IF(AND(L14="",K14&gt;=0),"3:1",IF(L14&lt;0,"2:3","3:2"))))))</f>
        <v>3:0</v>
      </c>
    </row>
    <row r="15" spans="2:13" ht="15">
      <c r="B15" s="69" t="str">
        <f>C4</f>
        <v>Záhrubský David (TTC Kladno)</v>
      </c>
      <c r="C15" s="69" t="e">
        <f>#REF!</f>
        <v>#REF!</v>
      </c>
      <c r="D15" s="10" t="s">
        <v>290</v>
      </c>
      <c r="E15" s="69" t="str">
        <f>C2</f>
        <v>Veselý Filip (TJ Lokomotiva Vršovice)</v>
      </c>
      <c r="F15" s="69" t="str">
        <f>C2</f>
        <v>Veselý Filip (TJ Lokomotiva Vršovice)</v>
      </c>
      <c r="G15" s="69"/>
      <c r="H15" s="25">
        <v>10</v>
      </c>
      <c r="I15" s="25">
        <v>-6</v>
      </c>
      <c r="J15" s="25">
        <v>-8</v>
      </c>
      <c r="K15" s="25">
        <v>-8</v>
      </c>
      <c r="L15" s="25"/>
      <c r="M15" s="10" t="str">
        <f>IF(H15="","",IF(AND(K15="",J15&lt;0),"0:3",IF(AND(K15="",J15&gt;=0),"3:0",IF(AND(L15="",K15&lt;0),"1:3",IF(AND(L15="",K15&gt;=0),"3:1",IF(L15&lt;0,"2:3","3:2"))))))</f>
        <v>1:3</v>
      </c>
    </row>
    <row r="16" spans="2:13" ht="15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="27" customFormat="1" ht="15.75" customHeight="1" thickBot="1">
      <c r="A17" s="29"/>
    </row>
    <row r="18" spans="1:11" ht="42" customHeight="1" thickBot="1">
      <c r="A18" s="28">
        <v>2</v>
      </c>
      <c r="B18" s="74" t="s">
        <v>339</v>
      </c>
      <c r="C18" s="75"/>
      <c r="D18" s="76"/>
      <c r="E18" s="13" t="str">
        <f>C19</f>
        <v>Hejda Václav (KST Rakovník)</v>
      </c>
      <c r="F18" s="14" t="str">
        <f>C20</f>
        <v>Beran Tomáš (TJ Sokol Čáslav)</v>
      </c>
      <c r="G18" s="14" t="str">
        <f>C21</f>
        <v>Jaroň Daniel (TTC Brandýs nad Labem)</v>
      </c>
      <c r="H18" s="14" t="str">
        <f>C22</f>
        <v>Havlík Vít (TJ AŠ Mladá Boleslav)</v>
      </c>
      <c r="I18" s="13" t="s">
        <v>280</v>
      </c>
      <c r="J18" s="14" t="s">
        <v>281</v>
      </c>
      <c r="K18" s="15" t="s">
        <v>282</v>
      </c>
    </row>
    <row r="19" spans="1:11" ht="15">
      <c r="A19" s="28" t="str">
        <f>CONCATENATE($A$18,"_",K19)</f>
        <v>2_1</v>
      </c>
      <c r="B19" s="38">
        <v>22</v>
      </c>
      <c r="C19" s="77" t="str">
        <f>CONCATENATE(VLOOKUP(B19,'28_9'!A:D,2,0)," (",VLOOKUP(B19,'28_9'!A:E,3,0),")")</f>
        <v>Hejda Václav (KST Rakovník)</v>
      </c>
      <c r="D19" s="78"/>
      <c r="E19" s="17" t="s">
        <v>279</v>
      </c>
      <c r="F19" s="18" t="str">
        <f>M29</f>
        <v>3:1</v>
      </c>
      <c r="G19" s="18" t="str">
        <f>CONCATENATE(RIGHT(E21,1),MID(E21,2,1),LEFT(E21,1))</f>
        <v>3:1</v>
      </c>
      <c r="H19" s="18" t="str">
        <f>M25</f>
        <v>3:0</v>
      </c>
      <c r="I19" s="19" t="str">
        <f>CONCATENATE(LEFT(F19,1)+LEFT(G19,1)+LEFT(H19,1),":",RIGHT(F19,1)+RIGHT(G19,1)+RIGHT(H19,1))</f>
        <v>9:2</v>
      </c>
      <c r="J19" s="18">
        <f>IF(ISERROR(I19),"",IF(LEFT(F19,1)="3",2,1)+IF(LEFT(G19,1)="3",2,1)+IF(LEFT(H19,1)="3",2,1))</f>
        <v>6</v>
      </c>
      <c r="K19" s="22">
        <v>1</v>
      </c>
    </row>
    <row r="20" spans="1:11" ht="15">
      <c r="A20" s="28" t="str">
        <f>CONCATENATE($A$18,"_",K20)</f>
        <v>2_3</v>
      </c>
      <c r="B20" s="38">
        <v>27</v>
      </c>
      <c r="C20" s="79" t="str">
        <f>CONCATENATE(VLOOKUP(B20,'28_9'!A:D,2,0)," (",VLOOKUP(B20,'28_9'!A:E,3,0),")")</f>
        <v>Beran Tomáš (TJ Sokol Čáslav)</v>
      </c>
      <c r="D20" s="80"/>
      <c r="E20" s="11" t="str">
        <f>CONCATENATE(RIGHT(F19,1),MID(F19,2,1),LEFT(F19,1))</f>
        <v>1:3</v>
      </c>
      <c r="F20" s="3" t="s">
        <v>279</v>
      </c>
      <c r="G20" s="4" t="str">
        <f>M26</f>
        <v>2:3</v>
      </c>
      <c r="H20" s="4" t="str">
        <f>M31</f>
        <v>3:1</v>
      </c>
      <c r="I20" s="5" t="str">
        <f>CONCATENATE(LEFT(E20,1)+LEFT(G20,1)+LEFT(H20,1),":",RIGHT(E20,1)+RIGHT(G20,1)+RIGHT(H20,1))</f>
        <v>6:7</v>
      </c>
      <c r="J20" s="4">
        <f>IF(ISERROR(I20),"",IF(LEFT(E20,1)="3",2,1)+IF(LEFT(G20,1)="3",2,1)+IF(LEFT(H20,1)="3",2,1))</f>
        <v>4</v>
      </c>
      <c r="K20" s="23">
        <v>3</v>
      </c>
    </row>
    <row r="21" spans="1:11" ht="15">
      <c r="A21" s="28" t="str">
        <f>CONCATENATE($A$18,"_",K21)</f>
        <v>2_2</v>
      </c>
      <c r="B21" s="38">
        <v>30</v>
      </c>
      <c r="C21" s="79" t="str">
        <f>CONCATENATE(VLOOKUP(B21,'28_9'!A:D,2,0)," (",VLOOKUP(B21,'28_9'!A:E,3,0),")")</f>
        <v>Jaroň Daniel (TTC Brandýs nad Labem)</v>
      </c>
      <c r="D21" s="80"/>
      <c r="E21" s="11" t="str">
        <f>M32</f>
        <v>1:3</v>
      </c>
      <c r="F21" s="4" t="str">
        <f>CONCATENATE(RIGHT(G20,1),MID(G20,2,1),LEFT(G20,1))</f>
        <v>3:2</v>
      </c>
      <c r="G21" s="3" t="s">
        <v>279</v>
      </c>
      <c r="H21" s="4" t="str">
        <f>CONCATENATE(RIGHT(G22,1),MID(G22,2,1),LEFT(G22,1))</f>
        <v>3:1</v>
      </c>
      <c r="I21" s="5" t="str">
        <f>CONCATENATE(LEFT(E21,1)+LEFT(F21,1)+LEFT(H21,1),":",RIGHT(E21,1)+RIGHT(F21,1)+RIGHT(H21,1))</f>
        <v>7:6</v>
      </c>
      <c r="J21" s="4">
        <f>IF(ISERROR(I21),"",IF(LEFT(E21,1)="3",2,1)+IF(LEFT(F21,1)="3",2,1)+IF(LEFT(H21,1)="3",2,1))</f>
        <v>5</v>
      </c>
      <c r="K21" s="23">
        <v>2</v>
      </c>
    </row>
    <row r="22" spans="1:11" ht="15.75" thickBot="1">
      <c r="A22" s="28" t="str">
        <f>CONCATENATE($A$18,"_",K22)</f>
        <v>2_4</v>
      </c>
      <c r="B22" s="38">
        <v>35</v>
      </c>
      <c r="C22" s="72" t="str">
        <f>CONCATENATE(VLOOKUP(B22,'28_9'!A:D,2,0)," (",VLOOKUP(B22,'28_9'!A:E,3,0),")")</f>
        <v>Havlík Vít (TJ AŠ Mladá Boleslav)</v>
      </c>
      <c r="D22" s="73"/>
      <c r="E22" s="12" t="str">
        <f>CONCATENATE(RIGHT(H19,1),MID(H19,2,1),LEFT(H19,1))</f>
        <v>0:3</v>
      </c>
      <c r="F22" s="6" t="str">
        <f>CONCATENATE(RIGHT(H20,1),MID(H20,2,1),LEFT(H20,1))</f>
        <v>1:3</v>
      </c>
      <c r="G22" s="6" t="str">
        <f>M28</f>
        <v>1:3</v>
      </c>
      <c r="H22" s="7" t="s">
        <v>279</v>
      </c>
      <c r="I22" s="8" t="str">
        <f>CONCATENATE(LEFT(E22,1)+LEFT(F22,1)+LEFT(G22,1),":",RIGHT(E22,1)+RIGHT(F22,1)+RIGHT(G22,1))</f>
        <v>2:9</v>
      </c>
      <c r="J22" s="6">
        <f>IF(ISERROR(I22),"",IF(LEFT(E22,1)="3",2,1)+IF(LEFT(F22,1)="3",2,1)+IF(LEFT(G22,1)="3",2,1))</f>
        <v>3</v>
      </c>
      <c r="K22" s="24">
        <v>4</v>
      </c>
    </row>
    <row r="23" ht="15.75" customHeight="1"/>
    <row r="24" spans="2:13" ht="15">
      <c r="B24" s="70" t="s">
        <v>283</v>
      </c>
      <c r="C24" s="70"/>
      <c r="D24" s="70"/>
      <c r="E24" s="70"/>
      <c r="F24" s="70"/>
      <c r="G24" s="70"/>
      <c r="H24" s="9" t="s">
        <v>284</v>
      </c>
      <c r="I24" s="9" t="s">
        <v>285</v>
      </c>
      <c r="J24" s="9" t="s">
        <v>286</v>
      </c>
      <c r="K24" s="9" t="s">
        <v>287</v>
      </c>
      <c r="L24" s="9" t="s">
        <v>288</v>
      </c>
      <c r="M24" s="9" t="s">
        <v>289</v>
      </c>
    </row>
    <row r="25" spans="2:13" ht="15">
      <c r="B25" s="69" t="str">
        <f>C19</f>
        <v>Hejda Václav (KST Rakovník)</v>
      </c>
      <c r="C25" s="69"/>
      <c r="D25" s="10" t="s">
        <v>290</v>
      </c>
      <c r="E25" s="69" t="str">
        <f>C22</f>
        <v>Havlík Vít (TJ AŠ Mladá Boleslav)</v>
      </c>
      <c r="F25" s="69"/>
      <c r="G25" s="69"/>
      <c r="H25" s="25">
        <v>5</v>
      </c>
      <c r="I25" s="25">
        <v>6</v>
      </c>
      <c r="J25" s="25">
        <v>4</v>
      </c>
      <c r="K25" s="25"/>
      <c r="L25" s="25"/>
      <c r="M25" s="10" t="str">
        <f>IF(H25="","",IF(AND(K25="",J25&lt;0),"0:3",IF(AND(K25="",J25&gt;=0),"3:0",IF(AND(L25="",K25&lt;0),"1:3",IF(AND(L25="",K25&gt;=0),"3:1",IF(L25&lt;0,"2:3","3:2"))))))</f>
        <v>3:0</v>
      </c>
    </row>
    <row r="26" spans="2:13" ht="15">
      <c r="B26" s="69" t="str">
        <f>C20</f>
        <v>Beran Tomáš (TJ Sokol Čáslav)</v>
      </c>
      <c r="C26" s="69" t="e">
        <f>#REF!</f>
        <v>#REF!</v>
      </c>
      <c r="D26" s="10" t="s">
        <v>290</v>
      </c>
      <c r="E26" s="69" t="str">
        <f>C21</f>
        <v>Jaroň Daniel (TTC Brandýs nad Labem)</v>
      </c>
      <c r="F26" s="69" t="str">
        <f>C21</f>
        <v>Jaroň Daniel (TTC Brandýs nad Labem)</v>
      </c>
      <c r="G26" s="69"/>
      <c r="H26" s="25">
        <v>-8</v>
      </c>
      <c r="I26" s="25">
        <v>11</v>
      </c>
      <c r="J26" s="25">
        <v>6</v>
      </c>
      <c r="K26" s="25">
        <v>-7</v>
      </c>
      <c r="L26" s="25">
        <v>-8</v>
      </c>
      <c r="M26" s="10" t="str">
        <f>IF(H26="","",IF(AND(K26="",J26&lt;0),"0:3",IF(AND(K26="",J26&gt;=0),"3:0",IF(AND(L26="",K26&lt;0),"1:3",IF(AND(L26="",K26&gt;=0),"3:1",IF(L26&lt;0,"2:3","3:2"))))))</f>
        <v>2:3</v>
      </c>
    </row>
    <row r="27" spans="2:13" ht="15">
      <c r="B27" s="70" t="s">
        <v>291</v>
      </c>
      <c r="C27" s="70"/>
      <c r="D27" s="70"/>
      <c r="E27" s="70"/>
      <c r="F27" s="70"/>
      <c r="G27" s="70"/>
      <c r="H27" s="9" t="s">
        <v>284</v>
      </c>
      <c r="I27" s="9" t="s">
        <v>285</v>
      </c>
      <c r="J27" s="9" t="s">
        <v>286</v>
      </c>
      <c r="K27" s="9" t="s">
        <v>287</v>
      </c>
      <c r="L27" s="9" t="s">
        <v>288</v>
      </c>
      <c r="M27" s="9" t="s">
        <v>289</v>
      </c>
    </row>
    <row r="28" spans="2:13" ht="15">
      <c r="B28" s="69" t="str">
        <f>C22</f>
        <v>Havlík Vít (TJ AŠ Mladá Boleslav)</v>
      </c>
      <c r="C28" s="69" t="str">
        <f>C22</f>
        <v>Havlík Vít (TJ AŠ Mladá Boleslav)</v>
      </c>
      <c r="D28" s="10" t="s">
        <v>290</v>
      </c>
      <c r="E28" s="69" t="str">
        <f>C21</f>
        <v>Jaroň Daniel (TTC Brandýs nad Labem)</v>
      </c>
      <c r="F28" s="69" t="str">
        <f>C21</f>
        <v>Jaroň Daniel (TTC Brandýs nad Labem)</v>
      </c>
      <c r="G28" s="69"/>
      <c r="H28" s="25">
        <v>-9</v>
      </c>
      <c r="I28" s="25">
        <v>-8</v>
      </c>
      <c r="J28" s="25">
        <v>5</v>
      </c>
      <c r="K28" s="25">
        <v>-8</v>
      </c>
      <c r="L28" s="25"/>
      <c r="M28" s="10" t="str">
        <f>IF(H28="","",IF(AND(K28="",J28&lt;0),"0:3",IF(AND(K28="",J28&gt;=0),"3:0",IF(AND(L28="",K28&lt;0),"1:3",IF(AND(L28="",K28&gt;=0),"3:1",IF(L28&lt;0,"2:3","3:2"))))))</f>
        <v>1:3</v>
      </c>
    </row>
    <row r="29" spans="2:13" ht="15">
      <c r="B29" s="69" t="str">
        <f>C19</f>
        <v>Hejda Václav (KST Rakovník)</v>
      </c>
      <c r="C29" s="69" t="str">
        <f>C20</f>
        <v>Beran Tomáš (TJ Sokol Čáslav)</v>
      </c>
      <c r="D29" s="10" t="s">
        <v>290</v>
      </c>
      <c r="E29" s="69" t="str">
        <f>C20</f>
        <v>Beran Tomáš (TJ Sokol Čáslav)</v>
      </c>
      <c r="F29" s="69" t="str">
        <f>C20</f>
        <v>Beran Tomáš (TJ Sokol Čáslav)</v>
      </c>
      <c r="G29" s="69"/>
      <c r="H29" s="25">
        <v>6</v>
      </c>
      <c r="I29" s="25">
        <v>3</v>
      </c>
      <c r="J29" s="25">
        <v>-7</v>
      </c>
      <c r="K29" s="25">
        <v>9</v>
      </c>
      <c r="L29" s="25"/>
      <c r="M29" s="10" t="str">
        <f>IF(H29="","",IF(AND(K29="",J29&lt;0),"0:3",IF(AND(K29="",J29&gt;=0),"3:0",IF(AND(L29="",K29&lt;0),"1:3",IF(AND(L29="",K29&gt;=0),"3:1",IF(L29&lt;0,"2:3","3:2"))))))</f>
        <v>3:1</v>
      </c>
    </row>
    <row r="30" spans="2:13" ht="15">
      <c r="B30" s="70" t="s">
        <v>292</v>
      </c>
      <c r="C30" s="70"/>
      <c r="D30" s="70"/>
      <c r="E30" s="70"/>
      <c r="F30" s="70"/>
      <c r="G30" s="70"/>
      <c r="H30" s="9" t="s">
        <v>284</v>
      </c>
      <c r="I30" s="9" t="s">
        <v>285</v>
      </c>
      <c r="J30" s="9" t="s">
        <v>286</v>
      </c>
      <c r="K30" s="9" t="s">
        <v>287</v>
      </c>
      <c r="L30" s="9" t="s">
        <v>288</v>
      </c>
      <c r="M30" s="9" t="s">
        <v>289</v>
      </c>
    </row>
    <row r="31" spans="2:13" ht="15">
      <c r="B31" s="69" t="str">
        <f>C20</f>
        <v>Beran Tomáš (TJ Sokol Čáslav)</v>
      </c>
      <c r="C31" s="69" t="e">
        <f>#REF!</f>
        <v>#REF!</v>
      </c>
      <c r="D31" s="10" t="s">
        <v>290</v>
      </c>
      <c r="E31" s="69" t="str">
        <f>C22</f>
        <v>Havlík Vít (TJ AŠ Mladá Boleslav)</v>
      </c>
      <c r="F31" s="69" t="str">
        <f>C22</f>
        <v>Havlík Vít (TJ AŠ Mladá Boleslav)</v>
      </c>
      <c r="G31" s="69"/>
      <c r="H31" s="25">
        <v>2</v>
      </c>
      <c r="I31" s="25">
        <v>8</v>
      </c>
      <c r="J31" s="25">
        <v>-9</v>
      </c>
      <c r="K31" s="25">
        <v>9</v>
      </c>
      <c r="L31" s="25"/>
      <c r="M31" s="10" t="str">
        <f>IF(H31="","",IF(AND(K31="",J31&lt;0),"0:3",IF(AND(K31="",J31&gt;=0),"3:0",IF(AND(L31="",K31&lt;0),"1:3",IF(AND(L31="",K31&gt;=0),"3:1",IF(L31&lt;0,"2:3","3:2"))))))</f>
        <v>3:1</v>
      </c>
    </row>
    <row r="32" spans="2:13" ht="15">
      <c r="B32" s="69" t="str">
        <f>C21</f>
        <v>Jaroň Daniel (TTC Brandýs nad Labem)</v>
      </c>
      <c r="C32" s="69" t="e">
        <f>#REF!</f>
        <v>#REF!</v>
      </c>
      <c r="D32" s="10" t="s">
        <v>290</v>
      </c>
      <c r="E32" s="69" t="str">
        <f>C19</f>
        <v>Hejda Václav (KST Rakovník)</v>
      </c>
      <c r="F32" s="69" t="str">
        <f>C19</f>
        <v>Hejda Václav (KST Rakovník)</v>
      </c>
      <c r="G32" s="69"/>
      <c r="H32" s="25">
        <v>-4</v>
      </c>
      <c r="I32" s="25">
        <v>10</v>
      </c>
      <c r="J32" s="25">
        <v>-9</v>
      </c>
      <c r="K32" s="25">
        <v>-3</v>
      </c>
      <c r="L32" s="25"/>
      <c r="M32" s="10" t="str">
        <f>IF(H32="","",IF(AND(K32="",J32&lt;0),"0:3",IF(AND(K32="",J32&gt;=0),"3:0",IF(AND(L32="",K32&lt;0),"1:3",IF(AND(L32="",K32&gt;=0),"3:1",IF(L32&lt;0,"2:3","3:2"))))))</f>
        <v>1:3</v>
      </c>
    </row>
    <row r="33" ht="15.75" thickBot="1"/>
    <row r="34" spans="1:11" ht="42" customHeight="1" thickBot="1">
      <c r="A34" s="28">
        <v>3</v>
      </c>
      <c r="B34" s="74" t="s">
        <v>340</v>
      </c>
      <c r="C34" s="75"/>
      <c r="D34" s="76"/>
      <c r="E34" s="13" t="str">
        <f>C35</f>
        <v>Sláčal Pavel (TJ Lokomotiva Nymburk)</v>
      </c>
      <c r="F34" s="14" t="str">
        <f>C36</f>
        <v>Adamczuk Jan (KST Rakovník)</v>
      </c>
      <c r="G34" s="14" t="str">
        <f>C37</f>
        <v>Cimrmanová Eliška (TSM Kladno)</v>
      </c>
      <c r="H34" s="14" t="str">
        <f>C38</f>
        <v>Šípková Nela (TJ AŠ Mladá Boleslav)</v>
      </c>
      <c r="I34" s="13" t="s">
        <v>280</v>
      </c>
      <c r="J34" s="14" t="s">
        <v>281</v>
      </c>
      <c r="K34" s="15" t="s">
        <v>282</v>
      </c>
    </row>
    <row r="35" spans="1:11" ht="15">
      <c r="A35" s="28" t="str">
        <f>CONCATENATE($A$34,"_",K35)</f>
        <v>3_3</v>
      </c>
      <c r="B35" s="38">
        <v>23</v>
      </c>
      <c r="C35" s="77" t="str">
        <f>CONCATENATE(VLOOKUP(B35,'28_9'!A:D,2,0)," (",VLOOKUP(B35,'28_9'!A:E,3,0),")")</f>
        <v>Sláčal Pavel (TJ Lokomotiva Nymburk)</v>
      </c>
      <c r="D35" s="78"/>
      <c r="E35" s="17" t="s">
        <v>279</v>
      </c>
      <c r="F35" s="18" t="str">
        <f>M45</f>
        <v>2:3</v>
      </c>
      <c r="G35" s="18" t="str">
        <f>CONCATENATE(RIGHT(E37,1),MID(E37,2,1),LEFT(E37,1))</f>
        <v>0:3</v>
      </c>
      <c r="H35" s="18" t="str">
        <f>M41</f>
        <v>3:0</v>
      </c>
      <c r="I35" s="19" t="str">
        <f>CONCATENATE(LEFT(F35,1)+LEFT(G35,1)+LEFT(H35,1),":",RIGHT(F35,1)+RIGHT(G35,1)+RIGHT(H35,1))</f>
        <v>5:6</v>
      </c>
      <c r="J35" s="18">
        <f>IF(ISERROR(I35),"",IF(LEFT(F35,1)="3",2,1)+IF(LEFT(G35,1)="3",2,1)+IF(LEFT(H35,1)="3",2,1))</f>
        <v>4</v>
      </c>
      <c r="K35" s="22">
        <v>3</v>
      </c>
    </row>
    <row r="36" spans="1:11" ht="15">
      <c r="A36" s="28" t="str">
        <f>CONCATENATE($A$34,"_",K36)</f>
        <v>3_2</v>
      </c>
      <c r="B36" s="38">
        <v>26</v>
      </c>
      <c r="C36" s="79" t="str">
        <f>CONCATENATE(VLOOKUP(B36,'28_9'!A:D,2,0)," (",VLOOKUP(B36,'28_9'!A:E,3,0),")")</f>
        <v>Adamczuk Jan (KST Rakovník)</v>
      </c>
      <c r="D36" s="80"/>
      <c r="E36" s="11" t="str">
        <f>CONCATENATE(RIGHT(F35,1),MID(F35,2,1),LEFT(F35,1))</f>
        <v>3:2</v>
      </c>
      <c r="F36" s="3" t="s">
        <v>279</v>
      </c>
      <c r="G36" s="4" t="str">
        <f>M42</f>
        <v>2:3</v>
      </c>
      <c r="H36" s="4" t="str">
        <f>M47</f>
        <v>3:1</v>
      </c>
      <c r="I36" s="5" t="str">
        <f>CONCATENATE(LEFT(E36,1)+LEFT(G36,1)+LEFT(H36,1),":",RIGHT(E36,1)+RIGHT(G36,1)+RIGHT(H36,1))</f>
        <v>8:6</v>
      </c>
      <c r="J36" s="4">
        <f>IF(ISERROR(I36),"",IF(LEFT(E36,1)="3",2,1)+IF(LEFT(G36,1)="3",2,1)+IF(LEFT(H36,1)="3",2,1))</f>
        <v>5</v>
      </c>
      <c r="K36" s="23">
        <v>2</v>
      </c>
    </row>
    <row r="37" spans="1:11" ht="15">
      <c r="A37" s="28" t="str">
        <f>CONCATENATE($A$34,"_",K37)</f>
        <v>3_1</v>
      </c>
      <c r="B37" s="38">
        <v>31</v>
      </c>
      <c r="C37" s="79" t="str">
        <f>CONCATENATE(VLOOKUP(B37,'28_9'!A:D,2,0)," (",VLOOKUP(B37,'28_9'!A:E,3,0),")")</f>
        <v>Cimrmanová Eliška (TSM Kladno)</v>
      </c>
      <c r="D37" s="80"/>
      <c r="E37" s="11" t="str">
        <f>M48</f>
        <v>3:0</v>
      </c>
      <c r="F37" s="4" t="str">
        <f>CONCATENATE(RIGHT(G36,1),MID(G36,2,1),LEFT(G36,1))</f>
        <v>3:2</v>
      </c>
      <c r="G37" s="3" t="s">
        <v>279</v>
      </c>
      <c r="H37" s="4" t="str">
        <f>CONCATENATE(RIGHT(G38,1),MID(G38,2,1),LEFT(G38,1))</f>
        <v>3:0</v>
      </c>
      <c r="I37" s="5" t="str">
        <f>CONCATENATE(LEFT(E37,1)+LEFT(F37,1)+LEFT(H37,1),":",RIGHT(E37,1)+RIGHT(F37,1)+RIGHT(H37,1))</f>
        <v>9:2</v>
      </c>
      <c r="J37" s="4">
        <f>IF(ISERROR(I37),"",IF(LEFT(E37,1)="3",2,1)+IF(LEFT(F37,1)="3",2,1)+IF(LEFT(H37,1)="3",2,1))</f>
        <v>6</v>
      </c>
      <c r="K37" s="23">
        <v>1</v>
      </c>
    </row>
    <row r="38" spans="1:11" ht="15.75" thickBot="1">
      <c r="A38" s="28" t="str">
        <f>CONCATENATE($A$34,"_",K38)</f>
        <v>3_4</v>
      </c>
      <c r="B38" s="38">
        <v>34</v>
      </c>
      <c r="C38" s="72" t="str">
        <f>CONCATENATE(VLOOKUP(B38,'28_9'!A:D,2,0)," (",VLOOKUP(B38,'28_9'!A:E,3,0),")")</f>
        <v>Šípková Nela (TJ AŠ Mladá Boleslav)</v>
      </c>
      <c r="D38" s="73"/>
      <c r="E38" s="12" t="str">
        <f>CONCATENATE(RIGHT(H35,1),MID(H35,2,1),LEFT(H35,1))</f>
        <v>0:3</v>
      </c>
      <c r="F38" s="6" t="str">
        <f>CONCATENATE(RIGHT(H36,1),MID(H36,2,1),LEFT(H36,1))</f>
        <v>1:3</v>
      </c>
      <c r="G38" s="6" t="str">
        <f>M44</f>
        <v>0:3</v>
      </c>
      <c r="H38" s="7" t="s">
        <v>279</v>
      </c>
      <c r="I38" s="8" t="str">
        <f>CONCATENATE(LEFT(E38,1)+LEFT(F38,1)+LEFT(G38,1),":",RIGHT(E38,1)+RIGHT(F38,1)+RIGHT(G38,1))</f>
        <v>1:9</v>
      </c>
      <c r="J38" s="6">
        <f>IF(ISERROR(I38),"",IF(LEFT(E38,1)="3",2,1)+IF(LEFT(F38,1)="3",2,1)+IF(LEFT(G38,1)="3",2,1))</f>
        <v>3</v>
      </c>
      <c r="K38" s="24">
        <v>4</v>
      </c>
    </row>
    <row r="39" ht="15.75" customHeight="1"/>
    <row r="40" spans="2:13" ht="15">
      <c r="B40" s="70" t="s">
        <v>283</v>
      </c>
      <c r="C40" s="70"/>
      <c r="D40" s="70"/>
      <c r="E40" s="70"/>
      <c r="F40" s="70"/>
      <c r="G40" s="70"/>
      <c r="H40" s="9" t="s">
        <v>284</v>
      </c>
      <c r="I40" s="9" t="s">
        <v>285</v>
      </c>
      <c r="J40" s="9" t="s">
        <v>286</v>
      </c>
      <c r="K40" s="9" t="s">
        <v>287</v>
      </c>
      <c r="L40" s="9" t="s">
        <v>288</v>
      </c>
      <c r="M40" s="9" t="s">
        <v>289</v>
      </c>
    </row>
    <row r="41" spans="2:13" ht="15">
      <c r="B41" s="71" t="str">
        <f>C35</f>
        <v>Sláčal Pavel (TJ Lokomotiva Nymburk)</v>
      </c>
      <c r="C41" s="71"/>
      <c r="D41" s="10" t="s">
        <v>290</v>
      </c>
      <c r="E41" s="69" t="str">
        <f>C38</f>
        <v>Šípková Nela (TJ AŠ Mladá Boleslav)</v>
      </c>
      <c r="F41" s="69"/>
      <c r="G41" s="69"/>
      <c r="H41" s="25">
        <v>7</v>
      </c>
      <c r="I41" s="25">
        <v>10</v>
      </c>
      <c r="J41" s="25">
        <v>6</v>
      </c>
      <c r="K41" s="25"/>
      <c r="L41" s="25"/>
      <c r="M41" s="10" t="str">
        <f>IF(H41="","",IF(AND(K41="",J41&lt;0),"0:3",IF(AND(K41="",J41&gt;=0),"3:0",IF(AND(L41="",K41&lt;0),"1:3",IF(AND(L41="",K41&gt;=0),"3:1",IF(L41&lt;0,"2:3","3:2"))))))</f>
        <v>3:0</v>
      </c>
    </row>
    <row r="42" spans="2:13" ht="15">
      <c r="B42" s="71" t="str">
        <f>C36</f>
        <v>Adamczuk Jan (KST Rakovník)</v>
      </c>
      <c r="C42" s="71" t="e">
        <f>#REF!</f>
        <v>#REF!</v>
      </c>
      <c r="D42" s="10" t="s">
        <v>290</v>
      </c>
      <c r="E42" s="71" t="str">
        <f>C37</f>
        <v>Cimrmanová Eliška (TSM Kladno)</v>
      </c>
      <c r="F42" s="71" t="str">
        <f>C37</f>
        <v>Cimrmanová Eliška (TSM Kladno)</v>
      </c>
      <c r="G42" s="71"/>
      <c r="H42" s="25">
        <v>-2</v>
      </c>
      <c r="I42" s="25">
        <v>10</v>
      </c>
      <c r="J42" s="25">
        <v>-6</v>
      </c>
      <c r="K42" s="25">
        <v>8</v>
      </c>
      <c r="L42" s="25">
        <v>-11</v>
      </c>
      <c r="M42" s="10" t="str">
        <f>IF(H42="","",IF(AND(K42="",J42&lt;0),"0:3",IF(AND(K42="",J42&gt;=0),"3:0",IF(AND(L42="",K42&lt;0),"1:3",IF(AND(L42="",K42&gt;=0),"3:1",IF(L42&lt;0,"2:3","3:2"))))))</f>
        <v>2:3</v>
      </c>
    </row>
    <row r="43" spans="2:13" ht="15">
      <c r="B43" s="70" t="s">
        <v>291</v>
      </c>
      <c r="C43" s="70"/>
      <c r="D43" s="70"/>
      <c r="E43" s="70"/>
      <c r="F43" s="70"/>
      <c r="G43" s="70"/>
      <c r="H43" s="9" t="s">
        <v>284</v>
      </c>
      <c r="I43" s="9" t="s">
        <v>285</v>
      </c>
      <c r="J43" s="9" t="s">
        <v>286</v>
      </c>
      <c r="K43" s="9" t="s">
        <v>287</v>
      </c>
      <c r="L43" s="9" t="s">
        <v>288</v>
      </c>
      <c r="M43" s="9" t="s">
        <v>289</v>
      </c>
    </row>
    <row r="44" spans="2:13" ht="15">
      <c r="B44" s="69" t="str">
        <f>C38</f>
        <v>Šípková Nela (TJ AŠ Mladá Boleslav)</v>
      </c>
      <c r="C44" s="69" t="str">
        <f>C38</f>
        <v>Šípková Nela (TJ AŠ Mladá Boleslav)</v>
      </c>
      <c r="D44" s="10" t="s">
        <v>290</v>
      </c>
      <c r="E44" s="69" t="str">
        <f>C37</f>
        <v>Cimrmanová Eliška (TSM Kladno)</v>
      </c>
      <c r="F44" s="69" t="str">
        <f>C37</f>
        <v>Cimrmanová Eliška (TSM Kladno)</v>
      </c>
      <c r="G44" s="69"/>
      <c r="H44" s="25">
        <v>-7</v>
      </c>
      <c r="I44" s="25">
        <v>-8</v>
      </c>
      <c r="J44" s="25">
        <v>-7</v>
      </c>
      <c r="K44" s="25"/>
      <c r="L44" s="25"/>
      <c r="M44" s="10" t="str">
        <f>IF(H44="","",IF(AND(K44="",J44&lt;0),"0:3",IF(AND(K44="",J44&gt;=0),"3:0",IF(AND(L44="",K44&lt;0),"1:3",IF(AND(L44="",K44&gt;=0),"3:1",IF(L44&lt;0,"2:3","3:2"))))))</f>
        <v>0:3</v>
      </c>
    </row>
    <row r="45" spans="2:13" ht="15">
      <c r="B45" s="71" t="str">
        <f>C35</f>
        <v>Sláčal Pavel (TJ Lokomotiva Nymburk)</v>
      </c>
      <c r="C45" s="71" t="str">
        <f>C36</f>
        <v>Adamczuk Jan (KST Rakovník)</v>
      </c>
      <c r="D45" s="10" t="s">
        <v>290</v>
      </c>
      <c r="E45" s="69" t="str">
        <f>C36</f>
        <v>Adamczuk Jan (KST Rakovník)</v>
      </c>
      <c r="F45" s="69" t="str">
        <f>C36</f>
        <v>Adamczuk Jan (KST Rakovník)</v>
      </c>
      <c r="G45" s="69"/>
      <c r="H45" s="25">
        <v>4</v>
      </c>
      <c r="I45" s="25">
        <v>-7</v>
      </c>
      <c r="J45" s="25">
        <v>3</v>
      </c>
      <c r="K45" s="25">
        <v>-5</v>
      </c>
      <c r="L45" s="25">
        <v>-9</v>
      </c>
      <c r="M45" s="10" t="str">
        <f>IF(H45="","",IF(AND(K45="",J45&lt;0),"0:3",IF(AND(K45="",J45&gt;=0),"3:0",IF(AND(L45="",K45&lt;0),"1:3",IF(AND(L45="",K45&gt;=0),"3:1",IF(L45&lt;0,"2:3","3:2"))))))</f>
        <v>2:3</v>
      </c>
    </row>
    <row r="46" spans="2:13" ht="15">
      <c r="B46" s="70" t="s">
        <v>292</v>
      </c>
      <c r="C46" s="70"/>
      <c r="D46" s="70"/>
      <c r="E46" s="70"/>
      <c r="F46" s="70"/>
      <c r="G46" s="70"/>
      <c r="H46" s="9" t="s">
        <v>284</v>
      </c>
      <c r="I46" s="9" t="s">
        <v>285</v>
      </c>
      <c r="J46" s="9" t="s">
        <v>286</v>
      </c>
      <c r="K46" s="9" t="s">
        <v>287</v>
      </c>
      <c r="L46" s="9" t="s">
        <v>288</v>
      </c>
      <c r="M46" s="9" t="s">
        <v>289</v>
      </c>
    </row>
    <row r="47" spans="2:13" ht="15">
      <c r="B47" s="69" t="str">
        <f>C36</f>
        <v>Adamczuk Jan (KST Rakovník)</v>
      </c>
      <c r="C47" s="69" t="e">
        <f>#REF!</f>
        <v>#REF!</v>
      </c>
      <c r="D47" s="10" t="s">
        <v>290</v>
      </c>
      <c r="E47" s="69" t="str">
        <f>C38</f>
        <v>Šípková Nela (TJ AŠ Mladá Boleslav)</v>
      </c>
      <c r="F47" s="69" t="str">
        <f>C38</f>
        <v>Šípková Nela (TJ AŠ Mladá Boleslav)</v>
      </c>
      <c r="G47" s="69"/>
      <c r="H47" s="25">
        <v>6</v>
      </c>
      <c r="I47" s="25">
        <v>3</v>
      </c>
      <c r="J47" s="25">
        <v>-6</v>
      </c>
      <c r="K47" s="25">
        <v>8</v>
      </c>
      <c r="L47" s="25"/>
      <c r="M47" s="10" t="str">
        <f>IF(H47="","",IF(AND(K47="",J47&lt;0),"0:3",IF(AND(K47="",J47&gt;=0),"3:0",IF(AND(L47="",K47&lt;0),"1:3",IF(AND(L47="",K47&gt;=0),"3:1",IF(L47&lt;0,"2:3","3:2"))))))</f>
        <v>3:1</v>
      </c>
    </row>
    <row r="48" spans="2:13" ht="15">
      <c r="B48" s="69" t="str">
        <f>C37</f>
        <v>Cimrmanová Eliška (TSM Kladno)</v>
      </c>
      <c r="C48" s="69" t="e">
        <f>#REF!</f>
        <v>#REF!</v>
      </c>
      <c r="D48" s="10" t="s">
        <v>290</v>
      </c>
      <c r="E48" s="71" t="str">
        <f>C35</f>
        <v>Sláčal Pavel (TJ Lokomotiva Nymburk)</v>
      </c>
      <c r="F48" s="71" t="str">
        <f>C35</f>
        <v>Sláčal Pavel (TJ Lokomotiva Nymburk)</v>
      </c>
      <c r="G48" s="71"/>
      <c r="H48" s="25">
        <v>6</v>
      </c>
      <c r="I48" s="25">
        <v>9</v>
      </c>
      <c r="J48" s="25">
        <v>11</v>
      </c>
      <c r="K48" s="25"/>
      <c r="L48" s="25"/>
      <c r="M48" s="10" t="str">
        <f>IF(H48="","",IF(AND(K48="",J48&lt;0),"0:3",IF(AND(K48="",J48&gt;=0),"3:0",IF(AND(L48="",K48&lt;0),"1:3",IF(AND(L48="",K48&gt;=0),"3:1",IF(L48&lt;0,"2:3","3:2"))))))</f>
        <v>3:0</v>
      </c>
    </row>
    <row r="49" spans="2:13" ht="15.7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5.75" thickBot="1"/>
    <row r="51" spans="1:11" ht="42" customHeight="1" thickBot="1">
      <c r="A51" s="28">
        <v>4</v>
      </c>
      <c r="B51" s="74" t="s">
        <v>341</v>
      </c>
      <c r="C51" s="75"/>
      <c r="D51" s="76"/>
      <c r="E51" s="13" t="str">
        <f>C52</f>
        <v>Černý Martin (STC Slaný)</v>
      </c>
      <c r="F51" s="14" t="str">
        <f>C53</f>
        <v>Švec Martin (TTC Příbram)</v>
      </c>
      <c r="G51" s="14" t="str">
        <f>C54</f>
        <v>Jirkovský Antonín (TJ Slovan Lochovice)</v>
      </c>
      <c r="H51" s="14" t="str">
        <f>C55</f>
        <v>Botka Jan (TJ AŠ Mladá Boleslav)</v>
      </c>
      <c r="I51" s="13" t="s">
        <v>280</v>
      </c>
      <c r="J51" s="14" t="s">
        <v>281</v>
      </c>
      <c r="K51" s="15" t="s">
        <v>282</v>
      </c>
    </row>
    <row r="52" spans="1:11" ht="15">
      <c r="A52" s="28" t="str">
        <f>CONCATENATE($A$51,"_",K52)</f>
        <v>4_2</v>
      </c>
      <c r="B52" s="38">
        <v>24</v>
      </c>
      <c r="C52" s="77" t="str">
        <f>CONCATENATE(VLOOKUP(B52,'28_9'!A:D,2,0)," (",VLOOKUP(B52,'28_9'!A:E,3,0),")")</f>
        <v>Černý Martin (STC Slaný)</v>
      </c>
      <c r="D52" s="78"/>
      <c r="E52" s="17" t="s">
        <v>279</v>
      </c>
      <c r="F52" s="18" t="str">
        <f>M62</f>
        <v>3:1</v>
      </c>
      <c r="G52" s="18" t="str">
        <f>CONCATENATE(RIGHT(E54,1),MID(E54,2,1),LEFT(E54,1))</f>
        <v>3:0</v>
      </c>
      <c r="H52" s="18" t="str">
        <f>M58</f>
        <v>0:3</v>
      </c>
      <c r="I52" s="19" t="str">
        <f>CONCATENATE(LEFT(F52,1)+LEFT(G52,1)+LEFT(H52,1),":",RIGHT(F52,1)+RIGHT(G52,1)+RIGHT(H52,1))</f>
        <v>6:4</v>
      </c>
      <c r="J52" s="18">
        <f>IF(ISERROR(I52),"",IF(LEFT(F52,1)="3",2,1)+IF(LEFT(G52,1)="3",2,1)+IF(LEFT(H52,1)="3",2,1))</f>
        <v>5</v>
      </c>
      <c r="K52" s="22">
        <v>2</v>
      </c>
    </row>
    <row r="53" spans="1:11" ht="15">
      <c r="A53" s="28" t="str">
        <f>CONCATENATE($A$51,"_",K53)</f>
        <v>4_4</v>
      </c>
      <c r="B53" s="38">
        <v>25</v>
      </c>
      <c r="C53" s="79" t="str">
        <f>CONCATENATE(VLOOKUP(B53,'28_9'!A:D,2,0)," (",VLOOKUP(B53,'28_9'!A:E,3,0),")")</f>
        <v>Švec Martin (TTC Příbram)</v>
      </c>
      <c r="D53" s="80"/>
      <c r="E53" s="11" t="str">
        <f>CONCATENATE(RIGHT(F52,1),MID(F52,2,1),LEFT(F52,1))</f>
        <v>1:3</v>
      </c>
      <c r="F53" s="3" t="s">
        <v>279</v>
      </c>
      <c r="G53" s="4" t="str">
        <f>M59</f>
        <v>1:3</v>
      </c>
      <c r="H53" s="4" t="str">
        <f>M64</f>
        <v>1:3</v>
      </c>
      <c r="I53" s="5" t="str">
        <f>CONCATENATE(LEFT(E53,1)+LEFT(G53,1)+LEFT(H53,1),":",RIGHT(E53,1)+RIGHT(G53,1)+RIGHT(H53,1))</f>
        <v>3:9</v>
      </c>
      <c r="J53" s="4">
        <f>IF(ISERROR(I53),"",IF(LEFT(E53,1)="3",2,1)+IF(LEFT(G53,1)="3",2,1)+IF(LEFT(H53,1)="3",2,1))</f>
        <v>3</v>
      </c>
      <c r="K53" s="23">
        <v>4</v>
      </c>
    </row>
    <row r="54" spans="1:11" ht="15">
      <c r="A54" s="28" t="str">
        <f>CONCATENATE($A$51,"_",K54)</f>
        <v>4_3</v>
      </c>
      <c r="B54" s="38">
        <v>32</v>
      </c>
      <c r="C54" s="79" t="str">
        <f>CONCATENATE(VLOOKUP(B54,'28_9'!A:D,2,0)," (",VLOOKUP(B54,'28_9'!A:E,3,0),")")</f>
        <v>Jirkovský Antonín (TJ Slovan Lochovice)</v>
      </c>
      <c r="D54" s="80"/>
      <c r="E54" s="11" t="str">
        <f>M65</f>
        <v>0:3</v>
      </c>
      <c r="F54" s="4" t="str">
        <f>CONCATENATE(RIGHT(G53,1),MID(G53,2,1),LEFT(G53,1))</f>
        <v>3:1</v>
      </c>
      <c r="G54" s="3" t="s">
        <v>279</v>
      </c>
      <c r="H54" s="4" t="str">
        <f>CONCATENATE(RIGHT(G55,1),MID(G55,2,1),LEFT(G55,1))</f>
        <v>1:3</v>
      </c>
      <c r="I54" s="5" t="str">
        <f>CONCATENATE(LEFT(E54,1)+LEFT(F54,1)+LEFT(H54,1),":",RIGHT(E54,1)+RIGHT(F54,1)+RIGHT(H54,1))</f>
        <v>4:7</v>
      </c>
      <c r="J54" s="4">
        <f>IF(ISERROR(I54),"",IF(LEFT(E54,1)="3",2,1)+IF(LEFT(F54,1)="3",2,1)+IF(LEFT(H54,1)="3",2,1))</f>
        <v>4</v>
      </c>
      <c r="K54" s="23">
        <v>3</v>
      </c>
    </row>
    <row r="55" spans="1:11" ht="15.75" thickBot="1">
      <c r="A55" s="28" t="str">
        <f>CONCATENATE($A$51,"_",K55)</f>
        <v>4_1</v>
      </c>
      <c r="B55" s="38">
        <v>33</v>
      </c>
      <c r="C55" s="72" t="str">
        <f>CONCATENATE(VLOOKUP(B55,'28_9'!A:D,2,0)," (",VLOOKUP(B55,'28_9'!A:E,3,0),")")</f>
        <v>Botka Jan (TJ AŠ Mladá Boleslav)</v>
      </c>
      <c r="D55" s="73"/>
      <c r="E55" s="12" t="str">
        <f>CONCATENATE(RIGHT(H52,1),MID(H52,2,1),LEFT(H52,1))</f>
        <v>3:0</v>
      </c>
      <c r="F55" s="6" t="str">
        <f>CONCATENATE(RIGHT(H53,1),MID(H53,2,1),LEFT(H53,1))</f>
        <v>3:1</v>
      </c>
      <c r="G55" s="6" t="str">
        <f>M61</f>
        <v>3:1</v>
      </c>
      <c r="H55" s="7" t="s">
        <v>279</v>
      </c>
      <c r="I55" s="8" t="str">
        <f>CONCATENATE(LEFT(E55,1)+LEFT(F55,1)+LEFT(G55,1),":",RIGHT(E55,1)+RIGHT(F55,1)+RIGHT(G55,1))</f>
        <v>9:2</v>
      </c>
      <c r="J55" s="6">
        <f>IF(ISERROR(I55),"",IF(LEFT(E55,1)="3",2,1)+IF(LEFT(F55,1)="3",2,1)+IF(LEFT(G55,1)="3",2,1))</f>
        <v>6</v>
      </c>
      <c r="K55" s="24">
        <v>1</v>
      </c>
    </row>
    <row r="56" ht="15.75" customHeight="1"/>
    <row r="57" spans="2:13" ht="15">
      <c r="B57" s="70" t="s">
        <v>283</v>
      </c>
      <c r="C57" s="70"/>
      <c r="D57" s="70"/>
      <c r="E57" s="70"/>
      <c r="F57" s="70"/>
      <c r="G57" s="70"/>
      <c r="H57" s="9" t="s">
        <v>284</v>
      </c>
      <c r="I57" s="9" t="s">
        <v>285</v>
      </c>
      <c r="J57" s="9" t="s">
        <v>286</v>
      </c>
      <c r="K57" s="9" t="s">
        <v>287</v>
      </c>
      <c r="L57" s="9" t="s">
        <v>288</v>
      </c>
      <c r="M57" s="9" t="s">
        <v>289</v>
      </c>
    </row>
    <row r="58" spans="2:13" ht="15">
      <c r="B58" s="69" t="str">
        <f>C52</f>
        <v>Černý Martin (STC Slaný)</v>
      </c>
      <c r="C58" s="69"/>
      <c r="D58" s="10" t="s">
        <v>290</v>
      </c>
      <c r="E58" s="69" t="str">
        <f>C55</f>
        <v>Botka Jan (TJ AŠ Mladá Boleslav)</v>
      </c>
      <c r="F58" s="69"/>
      <c r="G58" s="69"/>
      <c r="H58" s="25">
        <v>-5</v>
      </c>
      <c r="I58" s="25">
        <v>-1</v>
      </c>
      <c r="J58" s="25">
        <v>-12</v>
      </c>
      <c r="K58" s="25"/>
      <c r="L58" s="25"/>
      <c r="M58" s="10" t="str">
        <f>IF(H58="","",IF(AND(K58="",J58&lt;0),"0:3",IF(AND(K58="",J58&gt;=0),"3:0",IF(AND(L58="",K58&lt;0),"1:3",IF(AND(L58="",K58&gt;=0),"3:1",IF(L58&lt;0,"2:3","3:2"))))))</f>
        <v>0:3</v>
      </c>
    </row>
    <row r="59" spans="2:13" ht="15">
      <c r="B59" s="69" t="str">
        <f>C53</f>
        <v>Švec Martin (TTC Příbram)</v>
      </c>
      <c r="C59" s="69" t="e">
        <f>#REF!</f>
        <v>#REF!</v>
      </c>
      <c r="D59" s="10" t="s">
        <v>290</v>
      </c>
      <c r="E59" s="69" t="str">
        <f>C54</f>
        <v>Jirkovský Antonín (TJ Slovan Lochovice)</v>
      </c>
      <c r="F59" s="69" t="str">
        <f>C54</f>
        <v>Jirkovský Antonín (TJ Slovan Lochovice)</v>
      </c>
      <c r="G59" s="69"/>
      <c r="H59" s="25">
        <v>-7</v>
      </c>
      <c r="I59" s="25">
        <v>-11</v>
      </c>
      <c r="J59" s="25">
        <v>8</v>
      </c>
      <c r="K59" s="25">
        <v>-14</v>
      </c>
      <c r="L59" s="25"/>
      <c r="M59" s="10" t="str">
        <f>IF(H59="","",IF(AND(K59="",J59&lt;0),"0:3",IF(AND(K59="",J59&gt;=0),"3:0",IF(AND(L59="",K59&lt;0),"1:3",IF(AND(L59="",K59&gt;=0),"3:1",IF(L59&lt;0,"2:3","3:2"))))))</f>
        <v>1:3</v>
      </c>
    </row>
    <row r="60" spans="2:13" ht="15">
      <c r="B60" s="70" t="s">
        <v>291</v>
      </c>
      <c r="C60" s="70"/>
      <c r="D60" s="70"/>
      <c r="E60" s="70"/>
      <c r="F60" s="70"/>
      <c r="G60" s="70"/>
      <c r="H60" s="9" t="s">
        <v>284</v>
      </c>
      <c r="I60" s="9" t="s">
        <v>285</v>
      </c>
      <c r="J60" s="9" t="s">
        <v>286</v>
      </c>
      <c r="K60" s="9" t="s">
        <v>287</v>
      </c>
      <c r="L60" s="9" t="s">
        <v>288</v>
      </c>
      <c r="M60" s="9" t="s">
        <v>289</v>
      </c>
    </row>
    <row r="61" spans="2:13" ht="15">
      <c r="B61" s="69" t="str">
        <f>C55</f>
        <v>Botka Jan (TJ AŠ Mladá Boleslav)</v>
      </c>
      <c r="C61" s="69" t="str">
        <f>C55</f>
        <v>Botka Jan (TJ AŠ Mladá Boleslav)</v>
      </c>
      <c r="D61" s="10" t="s">
        <v>290</v>
      </c>
      <c r="E61" s="69" t="str">
        <f>C54</f>
        <v>Jirkovský Antonín (TJ Slovan Lochovice)</v>
      </c>
      <c r="F61" s="69" t="str">
        <f>C54</f>
        <v>Jirkovský Antonín (TJ Slovan Lochovice)</v>
      </c>
      <c r="G61" s="69"/>
      <c r="H61" s="25">
        <v>-7</v>
      </c>
      <c r="I61" s="25">
        <v>4</v>
      </c>
      <c r="J61" s="25">
        <v>9</v>
      </c>
      <c r="K61" s="25">
        <v>9</v>
      </c>
      <c r="L61" s="25"/>
      <c r="M61" s="10" t="str">
        <f>IF(H61="","",IF(AND(K61="",J61&lt;0),"0:3",IF(AND(K61="",J61&gt;=0),"3:0",IF(AND(L61="",K61&lt;0),"1:3",IF(AND(L61="",K61&gt;=0),"3:1",IF(L61&lt;0,"2:3","3:2"))))))</f>
        <v>3:1</v>
      </c>
    </row>
    <row r="62" spans="2:13" ht="15">
      <c r="B62" s="69" t="str">
        <f>C52</f>
        <v>Černý Martin (STC Slaný)</v>
      </c>
      <c r="C62" s="69" t="str">
        <f>C53</f>
        <v>Švec Martin (TTC Příbram)</v>
      </c>
      <c r="D62" s="10" t="s">
        <v>290</v>
      </c>
      <c r="E62" s="69" t="str">
        <f>C53</f>
        <v>Švec Martin (TTC Příbram)</v>
      </c>
      <c r="F62" s="69" t="str">
        <f>C53</f>
        <v>Švec Martin (TTC Příbram)</v>
      </c>
      <c r="G62" s="69"/>
      <c r="H62" s="25">
        <v>8</v>
      </c>
      <c r="I62" s="25">
        <v>8</v>
      </c>
      <c r="J62" s="25">
        <v>-2</v>
      </c>
      <c r="K62" s="25">
        <v>8</v>
      </c>
      <c r="L62" s="25"/>
      <c r="M62" s="10" t="str">
        <f>IF(H62="","",IF(AND(K62="",J62&lt;0),"0:3",IF(AND(K62="",J62&gt;=0),"3:0",IF(AND(L62="",K62&lt;0),"1:3",IF(AND(L62="",K62&gt;=0),"3:1",IF(L62&lt;0,"2:3","3:2"))))))</f>
        <v>3:1</v>
      </c>
    </row>
    <row r="63" spans="2:13" ht="15">
      <c r="B63" s="70" t="s">
        <v>292</v>
      </c>
      <c r="C63" s="70"/>
      <c r="D63" s="70"/>
      <c r="E63" s="70"/>
      <c r="F63" s="70"/>
      <c r="G63" s="70"/>
      <c r="H63" s="9" t="s">
        <v>284</v>
      </c>
      <c r="I63" s="9" t="s">
        <v>285</v>
      </c>
      <c r="J63" s="9" t="s">
        <v>286</v>
      </c>
      <c r="K63" s="9" t="s">
        <v>287</v>
      </c>
      <c r="L63" s="9" t="s">
        <v>288</v>
      </c>
      <c r="M63" s="9" t="s">
        <v>289</v>
      </c>
    </row>
    <row r="64" spans="2:13" ht="15">
      <c r="B64" s="69" t="str">
        <f>C53</f>
        <v>Švec Martin (TTC Příbram)</v>
      </c>
      <c r="C64" s="69" t="e">
        <f>#REF!</f>
        <v>#REF!</v>
      </c>
      <c r="D64" s="10" t="s">
        <v>290</v>
      </c>
      <c r="E64" s="69" t="str">
        <f>C55</f>
        <v>Botka Jan (TJ AŠ Mladá Boleslav)</v>
      </c>
      <c r="F64" s="69" t="str">
        <f>C55</f>
        <v>Botka Jan (TJ AŠ Mladá Boleslav)</v>
      </c>
      <c r="G64" s="69"/>
      <c r="H64" s="25">
        <v>-7</v>
      </c>
      <c r="I64" s="25">
        <v>6</v>
      </c>
      <c r="J64" s="25">
        <v>-5</v>
      </c>
      <c r="K64" s="25">
        <v>-5</v>
      </c>
      <c r="L64" s="25"/>
      <c r="M64" s="10" t="str">
        <f>IF(H64="","",IF(AND(K64="",J64&lt;0),"0:3",IF(AND(K64="",J64&gt;=0),"3:0",IF(AND(L64="",K64&lt;0),"1:3",IF(AND(L64="",K64&gt;=0),"3:1",IF(L64&lt;0,"2:3","3:2"))))))</f>
        <v>1:3</v>
      </c>
    </row>
    <row r="65" spans="2:13" ht="15">
      <c r="B65" s="69" t="str">
        <f>C54</f>
        <v>Jirkovský Antonín (TJ Slovan Lochovice)</v>
      </c>
      <c r="C65" s="69" t="e">
        <f>#REF!</f>
        <v>#REF!</v>
      </c>
      <c r="D65" s="10" t="s">
        <v>290</v>
      </c>
      <c r="E65" s="69" t="str">
        <f>C52</f>
        <v>Černý Martin (STC Slaný)</v>
      </c>
      <c r="F65" s="69" t="str">
        <f>C52</f>
        <v>Černý Martin (STC Slaný)</v>
      </c>
      <c r="G65" s="69"/>
      <c r="H65" s="25">
        <v>-10</v>
      </c>
      <c r="I65" s="25">
        <v>-6</v>
      </c>
      <c r="J65" s="25">
        <v>-8</v>
      </c>
      <c r="K65" s="25"/>
      <c r="L65" s="25"/>
      <c r="M65" s="10" t="str">
        <f>IF(H65="","",IF(AND(K65="",J65&lt;0),"0:3",IF(AND(K65="",J65&gt;=0),"3:0",IF(AND(L65="",K65&lt;0),"1:3",IF(AND(L65="",K65&gt;=0),"3:1",IF(L65&lt;0,"2:3","3:2"))))))</f>
        <v>0:3</v>
      </c>
    </row>
    <row r="66" ht="15.75" thickBot="1"/>
    <row r="67" spans="1:11" ht="42" customHeight="1" thickBot="1">
      <c r="A67" s="28">
        <v>5</v>
      </c>
      <c r="B67" s="74" t="s">
        <v>372</v>
      </c>
      <c r="C67" s="75"/>
      <c r="D67" s="76"/>
      <c r="E67" s="13" t="str">
        <f>C68</f>
        <v>Sysel Vojtěch (TTC Brandýs nad Labem)</v>
      </c>
      <c r="F67" s="14" t="str">
        <f>C69</f>
        <v>Záhrubský David (TTC Kladno)</v>
      </c>
      <c r="G67" s="14" t="str">
        <f>C70</f>
        <v>Botka Jan (TJ AŠ Mladá Boleslav)</v>
      </c>
      <c r="H67" s="14" t="str">
        <f>C71</f>
        <v>Černý Martin (STC Slaný)</v>
      </c>
      <c r="I67" s="13" t="s">
        <v>280</v>
      </c>
      <c r="J67" s="14" t="s">
        <v>281</v>
      </c>
      <c r="K67" s="15" t="s">
        <v>282</v>
      </c>
    </row>
    <row r="68" spans="1:11" ht="15">
      <c r="A68" s="28" t="str">
        <f>CONCATENATE($A$67,"_",K68)</f>
        <v>5_2</v>
      </c>
      <c r="B68" s="16" t="s">
        <v>306</v>
      </c>
      <c r="C68" s="77" t="str">
        <f>VLOOKUP(B68,$A$2:$H$5,3,0)</f>
        <v>Sysel Vojtěch (TTC Brandýs nad Labem)</v>
      </c>
      <c r="D68" s="78"/>
      <c r="E68" s="17" t="s">
        <v>279</v>
      </c>
      <c r="F68" s="18" t="str">
        <f>M78</f>
        <v>3:0</v>
      </c>
      <c r="G68" s="18" t="str">
        <f>CONCATENATE(RIGHT(E70,1),MID(E70,2,1),LEFT(E70,1))</f>
        <v>3:0</v>
      </c>
      <c r="H68" s="18" t="str">
        <f>M74</f>
        <v>0:3</v>
      </c>
      <c r="I68" s="19" t="str">
        <f>CONCATENATE(LEFT(F68,1)+LEFT(G68,1)+LEFT(H68,1),":",RIGHT(F68,1)+RIGHT(G68,1)+RIGHT(H68,1))</f>
        <v>6:3</v>
      </c>
      <c r="J68" s="18">
        <f>IF(ISERROR(I68),"",IF(LEFT(F68,1)="3",2,1)+IF(LEFT(G68,1)="3",2,1)+IF(LEFT(H68,1)="3",2,1))</f>
        <v>5</v>
      </c>
      <c r="K68" s="22">
        <v>2</v>
      </c>
    </row>
    <row r="69" spans="1:11" ht="15">
      <c r="A69" s="28" t="str">
        <f>CONCATENATE($A$67,"_",K69)</f>
        <v>5_3</v>
      </c>
      <c r="B69" s="20" t="s">
        <v>310</v>
      </c>
      <c r="C69" s="79" t="str">
        <f>VLOOKUP(B69,$A$2:$H$5,3,0)</f>
        <v>Záhrubský David (TTC Kladno)</v>
      </c>
      <c r="D69" s="80"/>
      <c r="E69" s="11" t="str">
        <f>CONCATENATE(RIGHT(F68,1),MID(F68,2,1),LEFT(F68,1))</f>
        <v>0:3</v>
      </c>
      <c r="F69" s="3" t="s">
        <v>279</v>
      </c>
      <c r="G69" s="4" t="str">
        <f>M75</f>
        <v>3:1</v>
      </c>
      <c r="H69" s="4" t="str">
        <f>M80</f>
        <v>0:3</v>
      </c>
      <c r="I69" s="5" t="str">
        <f>CONCATENATE(LEFT(E69,1)+LEFT(G69,1)+LEFT(H69,1),":",RIGHT(E69,1)+RIGHT(G69,1)+RIGHT(H69,1))</f>
        <v>3:7</v>
      </c>
      <c r="J69" s="4">
        <f>IF(ISERROR(I69),"",IF(LEFT(E69,1)="3",2,1)+IF(LEFT(G69,1)="3",2,1)+IF(LEFT(H69,1)="3",2,1))</f>
        <v>4</v>
      </c>
      <c r="K69" s="23">
        <v>3</v>
      </c>
    </row>
    <row r="70" spans="1:11" ht="15">
      <c r="A70" s="28" t="str">
        <f>CONCATENATE($A$67,"_",K70)</f>
        <v>5_4</v>
      </c>
      <c r="B70" s="20" t="s">
        <v>311</v>
      </c>
      <c r="C70" s="79" t="str">
        <f>VLOOKUP(B70,$A$52:$H$55,3,0)</f>
        <v>Botka Jan (TJ AŠ Mladá Boleslav)</v>
      </c>
      <c r="D70" s="80"/>
      <c r="E70" s="11" t="str">
        <f>M81</f>
        <v>0:3</v>
      </c>
      <c r="F70" s="4" t="str">
        <f>CONCATENATE(RIGHT(G69,1),MID(G69,2,1),LEFT(G69,1))</f>
        <v>1:3</v>
      </c>
      <c r="G70" s="3" t="s">
        <v>279</v>
      </c>
      <c r="H70" s="4" t="str">
        <f>CONCATENATE(RIGHT(G71,1),MID(G71,2,1),LEFT(G71,1))</f>
        <v>3:0</v>
      </c>
      <c r="I70" s="5" t="str">
        <f>CONCATENATE(LEFT(E70,1)+LEFT(F70,1)+LEFT(H70,1),":",RIGHT(E70,1)+RIGHT(F70,1)+RIGHT(H70,1))</f>
        <v>4:6</v>
      </c>
      <c r="J70" s="4">
        <f>IF(ISERROR(I70),"",IF(LEFT(E70,1)="3",2,1)+IF(LEFT(F70,1)="3",2,1)+IF(LEFT(H70,1)="3",2,1))</f>
        <v>4</v>
      </c>
      <c r="K70" s="23">
        <v>4</v>
      </c>
    </row>
    <row r="71" spans="1:11" ht="15.75" thickBot="1">
      <c r="A71" s="28" t="str">
        <f>CONCATENATE($A$67,"_",K71)</f>
        <v>5_1</v>
      </c>
      <c r="B71" s="21" t="s">
        <v>312</v>
      </c>
      <c r="C71" s="72" t="str">
        <f>VLOOKUP(B71,$A$52:$H$55,3,0)</f>
        <v>Černý Martin (STC Slaný)</v>
      </c>
      <c r="D71" s="73"/>
      <c r="E71" s="12" t="str">
        <f>CONCATENATE(RIGHT(H68,1),MID(H68,2,1),LEFT(H68,1))</f>
        <v>3:0</v>
      </c>
      <c r="F71" s="6" t="str">
        <f>CONCATENATE(RIGHT(H69,1),MID(H69,2,1),LEFT(H69,1))</f>
        <v>3:0</v>
      </c>
      <c r="G71" s="6" t="str">
        <f>M77</f>
        <v>0:3</v>
      </c>
      <c r="H71" s="7" t="s">
        <v>279</v>
      </c>
      <c r="I71" s="8" t="str">
        <f>CONCATENATE(LEFT(E71,1)+LEFT(F71,1)+LEFT(G71,1),":",RIGHT(E71,1)+RIGHT(F71,1)+RIGHT(G71,1))</f>
        <v>6:3</v>
      </c>
      <c r="J71" s="6">
        <f>IF(ISERROR(I71),"",IF(LEFT(E71,1)="3",2,1)+IF(LEFT(F71,1)="3",2,1)+IF(LEFT(G71,1)="3",2,1))</f>
        <v>5</v>
      </c>
      <c r="K71" s="24">
        <v>1</v>
      </c>
    </row>
    <row r="72" ht="15.75" customHeight="1"/>
    <row r="73" spans="2:13" ht="15">
      <c r="B73" s="70" t="s">
        <v>283</v>
      </c>
      <c r="C73" s="70"/>
      <c r="D73" s="70"/>
      <c r="E73" s="70"/>
      <c r="F73" s="70"/>
      <c r="G73" s="70"/>
      <c r="H73" s="9" t="s">
        <v>284</v>
      </c>
      <c r="I73" s="9" t="s">
        <v>285</v>
      </c>
      <c r="J73" s="9" t="s">
        <v>286</v>
      </c>
      <c r="K73" s="9" t="s">
        <v>287</v>
      </c>
      <c r="L73" s="9" t="s">
        <v>288</v>
      </c>
      <c r="M73" s="9" t="s">
        <v>289</v>
      </c>
    </row>
    <row r="74" spans="2:13" ht="15">
      <c r="B74" s="69" t="str">
        <f>C68</f>
        <v>Sysel Vojtěch (TTC Brandýs nad Labem)</v>
      </c>
      <c r="C74" s="69"/>
      <c r="D74" s="10" t="s">
        <v>290</v>
      </c>
      <c r="E74" s="69" t="str">
        <f>C71</f>
        <v>Černý Martin (STC Slaný)</v>
      </c>
      <c r="F74" s="69"/>
      <c r="G74" s="69"/>
      <c r="H74" s="25">
        <v>-10</v>
      </c>
      <c r="I74" s="25">
        <v>-8</v>
      </c>
      <c r="J74" s="25">
        <v>-10</v>
      </c>
      <c r="K74" s="25"/>
      <c r="L74" s="25"/>
      <c r="M74" s="10" t="str">
        <f>IF(H74="","",IF(AND(K74="",J74&lt;0),"0:3",IF(AND(K74="",J74&gt;=0),"3:0",IF(AND(L74="",K74&lt;0),"1:3",IF(AND(L74="",K74&gt;=0),"3:1",IF(L74&lt;0,"2:3","3:2"))))))</f>
        <v>0:3</v>
      </c>
    </row>
    <row r="75" spans="2:13" ht="15">
      <c r="B75" s="69" t="str">
        <f>C69</f>
        <v>Záhrubský David (TTC Kladno)</v>
      </c>
      <c r="C75" s="69" t="e">
        <f>#REF!</f>
        <v>#REF!</v>
      </c>
      <c r="D75" s="10" t="s">
        <v>290</v>
      </c>
      <c r="E75" s="69" t="str">
        <f>C70</f>
        <v>Botka Jan (TJ AŠ Mladá Boleslav)</v>
      </c>
      <c r="F75" s="69" t="str">
        <f>C70</f>
        <v>Botka Jan (TJ AŠ Mladá Boleslav)</v>
      </c>
      <c r="G75" s="69"/>
      <c r="H75" s="25">
        <v>7</v>
      </c>
      <c r="I75" s="25">
        <v>-9</v>
      </c>
      <c r="J75" s="25">
        <v>4</v>
      </c>
      <c r="K75" s="25">
        <v>9</v>
      </c>
      <c r="L75" s="25"/>
      <c r="M75" s="10" t="str">
        <f>IF(H75="","",IF(AND(K75="",J75&lt;0),"0:3",IF(AND(K75="",J75&gt;=0),"3:0",IF(AND(L75="",K75&lt;0),"1:3",IF(AND(L75="",K75&gt;=0),"3:1",IF(L75&lt;0,"2:3","3:2"))))))</f>
        <v>3:1</v>
      </c>
    </row>
    <row r="76" spans="2:13" ht="15">
      <c r="B76" s="70" t="s">
        <v>291</v>
      </c>
      <c r="C76" s="70"/>
      <c r="D76" s="70"/>
      <c r="E76" s="70"/>
      <c r="F76" s="70"/>
      <c r="G76" s="70"/>
      <c r="H76" s="9" t="s">
        <v>284</v>
      </c>
      <c r="I76" s="9" t="s">
        <v>285</v>
      </c>
      <c r="J76" s="9" t="s">
        <v>286</v>
      </c>
      <c r="K76" s="9" t="s">
        <v>287</v>
      </c>
      <c r="L76" s="9" t="s">
        <v>288</v>
      </c>
      <c r="M76" s="9" t="s">
        <v>289</v>
      </c>
    </row>
    <row r="77" spans="2:13" ht="15">
      <c r="B77" s="69" t="str">
        <f>C71</f>
        <v>Černý Martin (STC Slaný)</v>
      </c>
      <c r="C77" s="69" t="str">
        <f>C71</f>
        <v>Černý Martin (STC Slaný)</v>
      </c>
      <c r="D77" s="10" t="s">
        <v>290</v>
      </c>
      <c r="E77" s="69" t="str">
        <f>C70</f>
        <v>Botka Jan (TJ AŠ Mladá Boleslav)</v>
      </c>
      <c r="F77" s="69" t="str">
        <f>C70</f>
        <v>Botka Jan (TJ AŠ Mladá Boleslav)</v>
      </c>
      <c r="G77" s="69"/>
      <c r="H77" s="25">
        <v>-5</v>
      </c>
      <c r="I77" s="25">
        <v>-1</v>
      </c>
      <c r="J77" s="25">
        <v>-12</v>
      </c>
      <c r="K77" s="25"/>
      <c r="L77" s="25"/>
      <c r="M77" s="10" t="str">
        <f>IF(H77="","",IF(AND(K77="",J77&lt;0),"0:3",IF(AND(K77="",J77&gt;=0),"3:0",IF(AND(L77="",K77&lt;0),"1:3",IF(AND(L77="",K77&gt;=0),"3:1",IF(L77&lt;0,"2:3","3:2"))))))</f>
        <v>0:3</v>
      </c>
    </row>
    <row r="78" spans="2:13" ht="15">
      <c r="B78" s="69" t="str">
        <f>C68</f>
        <v>Sysel Vojtěch (TTC Brandýs nad Labem)</v>
      </c>
      <c r="C78" s="69" t="str">
        <f>C69</f>
        <v>Záhrubský David (TTC Kladno)</v>
      </c>
      <c r="D78" s="10" t="s">
        <v>290</v>
      </c>
      <c r="E78" s="69" t="str">
        <f>C69</f>
        <v>Záhrubský David (TTC Kladno)</v>
      </c>
      <c r="F78" s="69" t="str">
        <f>C69</f>
        <v>Záhrubský David (TTC Kladno)</v>
      </c>
      <c r="G78" s="69"/>
      <c r="H78" s="25">
        <v>7</v>
      </c>
      <c r="I78" s="25">
        <v>7</v>
      </c>
      <c r="J78" s="25">
        <v>6</v>
      </c>
      <c r="K78" s="25"/>
      <c r="L78" s="25"/>
      <c r="M78" s="10" t="str">
        <f>IF(H78="","",IF(AND(K78="",J78&lt;0),"0:3",IF(AND(K78="",J78&gt;=0),"3:0",IF(AND(L78="",K78&lt;0),"1:3",IF(AND(L78="",K78&gt;=0),"3:1",IF(L78&lt;0,"2:3","3:2"))))))</f>
        <v>3:0</v>
      </c>
    </row>
    <row r="79" spans="2:13" ht="15">
      <c r="B79" s="70" t="s">
        <v>292</v>
      </c>
      <c r="C79" s="70"/>
      <c r="D79" s="70"/>
      <c r="E79" s="70"/>
      <c r="F79" s="70"/>
      <c r="G79" s="70"/>
      <c r="H79" s="9" t="s">
        <v>284</v>
      </c>
      <c r="I79" s="9" t="s">
        <v>285</v>
      </c>
      <c r="J79" s="9" t="s">
        <v>286</v>
      </c>
      <c r="K79" s="9" t="s">
        <v>287</v>
      </c>
      <c r="L79" s="9" t="s">
        <v>288</v>
      </c>
      <c r="M79" s="9" t="s">
        <v>289</v>
      </c>
    </row>
    <row r="80" spans="2:13" ht="15">
      <c r="B80" s="69" t="str">
        <f>C69</f>
        <v>Záhrubský David (TTC Kladno)</v>
      </c>
      <c r="C80" s="69" t="e">
        <f>#REF!</f>
        <v>#REF!</v>
      </c>
      <c r="D80" s="10" t="s">
        <v>290</v>
      </c>
      <c r="E80" s="69" t="str">
        <f>C71</f>
        <v>Černý Martin (STC Slaný)</v>
      </c>
      <c r="F80" s="69" t="str">
        <f>C71</f>
        <v>Černý Martin (STC Slaný)</v>
      </c>
      <c r="G80" s="69"/>
      <c r="H80" s="25">
        <v>-8</v>
      </c>
      <c r="I80" s="25">
        <v>-5</v>
      </c>
      <c r="J80" s="25">
        <v>-5</v>
      </c>
      <c r="K80" s="25"/>
      <c r="L80" s="25"/>
      <c r="M80" s="10" t="str">
        <f>IF(H80="","",IF(AND(K80="",J80&lt;0),"0:3",IF(AND(K80="",J80&gt;=0),"3:0",IF(AND(L80="",K80&lt;0),"1:3",IF(AND(L80="",K80&gt;=0),"3:1",IF(L80&lt;0,"2:3","3:2"))))))</f>
        <v>0:3</v>
      </c>
    </row>
    <row r="81" spans="2:13" ht="15">
      <c r="B81" s="69" t="str">
        <f>C70</f>
        <v>Botka Jan (TJ AŠ Mladá Boleslav)</v>
      </c>
      <c r="C81" s="69" t="e">
        <f>#REF!</f>
        <v>#REF!</v>
      </c>
      <c r="D81" s="10" t="s">
        <v>290</v>
      </c>
      <c r="E81" s="69" t="str">
        <f>C68</f>
        <v>Sysel Vojtěch (TTC Brandýs nad Labem)</v>
      </c>
      <c r="F81" s="69" t="str">
        <f>C68</f>
        <v>Sysel Vojtěch (TTC Brandýs nad Labem)</v>
      </c>
      <c r="G81" s="69"/>
      <c r="H81" s="25">
        <v>-9</v>
      </c>
      <c r="I81" s="25">
        <v>-6</v>
      </c>
      <c r="J81" s="25">
        <v>-1</v>
      </c>
      <c r="K81" s="25"/>
      <c r="L81" s="25"/>
      <c r="M81" s="10" t="str">
        <f>IF(H81="","",IF(AND(K81="",J81&lt;0),"0:3",IF(AND(K81="",J81&gt;=0),"3:0",IF(AND(L81="",K81&lt;0),"1:3",IF(AND(L81="",K81&gt;=0),"3:1",IF(L81&lt;0,"2:3","3:2"))))))</f>
        <v>0:3</v>
      </c>
    </row>
    <row r="82" ht="15.75" thickBot="1"/>
    <row r="83" spans="1:11" ht="42" customHeight="1" thickBot="1">
      <c r="A83" s="28">
        <v>6</v>
      </c>
      <c r="B83" s="74" t="s">
        <v>373</v>
      </c>
      <c r="C83" s="75"/>
      <c r="D83" s="76"/>
      <c r="E83" s="13" t="str">
        <f>C84</f>
        <v>Hejda Václav (KST Rakovník)</v>
      </c>
      <c r="F83" s="14" t="str">
        <f>C85</f>
        <v>Jaroň Daniel (TTC Brandýs nad Labem)</v>
      </c>
      <c r="G83" s="14" t="str">
        <f>C86</f>
        <v>Cimrmanová Eliška (TSM Kladno)</v>
      </c>
      <c r="H83" s="14" t="str">
        <f>C87</f>
        <v>Adamczuk Jan (KST Rakovník)</v>
      </c>
      <c r="I83" s="13" t="s">
        <v>280</v>
      </c>
      <c r="J83" s="14" t="s">
        <v>281</v>
      </c>
      <c r="K83" s="15" t="s">
        <v>282</v>
      </c>
    </row>
    <row r="84" spans="1:11" ht="15">
      <c r="A84" s="28" t="str">
        <f>CONCATENATE($A$83,"_",K84)</f>
        <v>6_1</v>
      </c>
      <c r="B84" s="16" t="s">
        <v>307</v>
      </c>
      <c r="C84" s="77" t="str">
        <f>VLOOKUP(B84,$A$19:$H$22,3,0)</f>
        <v>Hejda Václav (KST Rakovník)</v>
      </c>
      <c r="D84" s="78"/>
      <c r="E84" s="17" t="s">
        <v>279</v>
      </c>
      <c r="F84" s="18" t="str">
        <f>M94</f>
        <v>3:1</v>
      </c>
      <c r="G84" s="18" t="str">
        <f>CONCATENATE(RIGHT(E86,1),MID(E86,2,1),LEFT(E86,1))</f>
        <v>3:2</v>
      </c>
      <c r="H84" s="18" t="str">
        <f>M90</f>
        <v>3:0</v>
      </c>
      <c r="I84" s="19" t="str">
        <f>CONCATENATE(LEFT(F84,1)+LEFT(G84,1)+LEFT(H84,1),":",RIGHT(F84,1)+RIGHT(G84,1)+RIGHT(H84,1))</f>
        <v>9:3</v>
      </c>
      <c r="J84" s="18">
        <f>IF(ISERROR(I84),"",IF(LEFT(F84,1)="3",2,1)+IF(LEFT(G84,1)="3",2,1)+IF(LEFT(H84,1)="3",2,1))</f>
        <v>6</v>
      </c>
      <c r="K84" s="22">
        <v>1</v>
      </c>
    </row>
    <row r="85" spans="1:11" ht="15">
      <c r="A85" s="28" t="str">
        <f>CONCATENATE($A$83,"_",K85)</f>
        <v>6_2</v>
      </c>
      <c r="B85" s="20" t="s">
        <v>313</v>
      </c>
      <c r="C85" s="79" t="str">
        <f>VLOOKUP(B85,$A$19:$H$22,3,0)</f>
        <v>Jaroň Daniel (TTC Brandýs nad Labem)</v>
      </c>
      <c r="D85" s="80"/>
      <c r="E85" s="11" t="str">
        <f>CONCATENATE(RIGHT(F84,1),MID(F84,2,1),LEFT(F84,1))</f>
        <v>1:3</v>
      </c>
      <c r="F85" s="3" t="s">
        <v>279</v>
      </c>
      <c r="G85" s="4" t="str">
        <f>M91</f>
        <v>3:0</v>
      </c>
      <c r="H85" s="4" t="str">
        <f>M96</f>
        <v>3:2</v>
      </c>
      <c r="I85" s="5" t="str">
        <f>CONCATENATE(LEFT(E85,1)+LEFT(G85,1)+LEFT(H85,1),":",RIGHT(E85,1)+RIGHT(G85,1)+RIGHT(H85,1))</f>
        <v>7:5</v>
      </c>
      <c r="J85" s="4">
        <f>IF(ISERROR(I85),"",IF(LEFT(E85,1)="3",2,1)+IF(LEFT(G85,1)="3",2,1)+IF(LEFT(H85,1)="3",2,1))</f>
        <v>5</v>
      </c>
      <c r="K85" s="23">
        <v>2</v>
      </c>
    </row>
    <row r="86" spans="1:11" ht="15">
      <c r="A86" s="28" t="str">
        <f>CONCATENATE($A$83,"_",K86)</f>
        <v>6_3</v>
      </c>
      <c r="B86" s="20" t="s">
        <v>314</v>
      </c>
      <c r="C86" s="79" t="str">
        <f>VLOOKUP(B86,$A$35:$H$38,3,0)</f>
        <v>Cimrmanová Eliška (TSM Kladno)</v>
      </c>
      <c r="D86" s="80"/>
      <c r="E86" s="11" t="str">
        <f>M97</f>
        <v>2:3</v>
      </c>
      <c r="F86" s="4" t="str">
        <f>CONCATENATE(RIGHT(G85,1),MID(G85,2,1),LEFT(G85,1))</f>
        <v>0:3</v>
      </c>
      <c r="G86" s="3" t="s">
        <v>279</v>
      </c>
      <c r="H86" s="4" t="str">
        <f>CONCATENATE(RIGHT(G87,1),MID(G87,2,1),LEFT(G87,1))</f>
        <v>3:2</v>
      </c>
      <c r="I86" s="5" t="str">
        <f>CONCATENATE(LEFT(E86,1)+LEFT(F86,1)+LEFT(H86,1),":",RIGHT(E86,1)+RIGHT(F86,1)+RIGHT(H86,1))</f>
        <v>5:8</v>
      </c>
      <c r="J86" s="4">
        <f>IF(ISERROR(I86),"",IF(LEFT(E86,1)="3",2,1)+IF(LEFT(F86,1)="3",2,1)+IF(LEFT(H86,1)="3",2,1))</f>
        <v>4</v>
      </c>
      <c r="K86" s="23">
        <v>3</v>
      </c>
    </row>
    <row r="87" spans="1:11" ht="15.75" thickBot="1">
      <c r="A87" s="28" t="str">
        <f>CONCATENATE($A$83,"_",K87)</f>
        <v>6_4</v>
      </c>
      <c r="B87" s="21" t="s">
        <v>315</v>
      </c>
      <c r="C87" s="72" t="str">
        <f>VLOOKUP(B87,$A$35:$H$38,3,0)</f>
        <v>Adamczuk Jan (KST Rakovník)</v>
      </c>
      <c r="D87" s="73"/>
      <c r="E87" s="12" t="str">
        <f>CONCATENATE(RIGHT(H84,1),MID(H84,2,1),LEFT(H84,1))</f>
        <v>0:3</v>
      </c>
      <c r="F87" s="6" t="str">
        <f>CONCATENATE(RIGHT(H85,1),MID(H85,2,1),LEFT(H85,1))</f>
        <v>2:3</v>
      </c>
      <c r="G87" s="6" t="str">
        <f>M93</f>
        <v>2:3</v>
      </c>
      <c r="H87" s="7" t="s">
        <v>279</v>
      </c>
      <c r="I87" s="8" t="str">
        <f>CONCATENATE(LEFT(E87,1)+LEFT(F87,1)+LEFT(G87,1),":",RIGHT(E87,1)+RIGHT(F87,1)+RIGHT(G87,1))</f>
        <v>4:9</v>
      </c>
      <c r="J87" s="6">
        <f>IF(ISERROR(I87),"",IF(LEFT(E87,1)="3",2,1)+IF(LEFT(F87,1)="3",2,1)+IF(LEFT(G87,1)="3",2,1))</f>
        <v>3</v>
      </c>
      <c r="K87" s="24">
        <v>4</v>
      </c>
    </row>
    <row r="88" ht="15.75" customHeight="1"/>
    <row r="89" spans="2:13" ht="15">
      <c r="B89" s="70" t="s">
        <v>283</v>
      </c>
      <c r="C89" s="70"/>
      <c r="D89" s="70"/>
      <c r="E89" s="70"/>
      <c r="F89" s="70"/>
      <c r="G89" s="70"/>
      <c r="H89" s="9" t="s">
        <v>284</v>
      </c>
      <c r="I89" s="9" t="s">
        <v>285</v>
      </c>
      <c r="J89" s="9" t="s">
        <v>286</v>
      </c>
      <c r="K89" s="9" t="s">
        <v>287</v>
      </c>
      <c r="L89" s="9" t="s">
        <v>288</v>
      </c>
      <c r="M89" s="9" t="s">
        <v>289</v>
      </c>
    </row>
    <row r="90" spans="2:13" ht="15">
      <c r="B90" s="69" t="str">
        <f>C84</f>
        <v>Hejda Václav (KST Rakovník)</v>
      </c>
      <c r="C90" s="69"/>
      <c r="D90" s="10" t="s">
        <v>290</v>
      </c>
      <c r="E90" s="69" t="str">
        <f>C87</f>
        <v>Adamczuk Jan (KST Rakovník)</v>
      </c>
      <c r="F90" s="69"/>
      <c r="G90" s="69"/>
      <c r="H90" s="25">
        <v>6</v>
      </c>
      <c r="I90" s="25">
        <v>3</v>
      </c>
      <c r="J90" s="25">
        <v>3</v>
      </c>
      <c r="K90" s="25"/>
      <c r="L90" s="25"/>
      <c r="M90" s="10" t="str">
        <f>IF(H90="","",IF(AND(K90="",J90&lt;0),"0:3",IF(AND(K90="",J90&gt;=0),"3:0",IF(AND(L90="",K90&lt;0),"1:3",IF(AND(L90="",K90&gt;=0),"3:1",IF(L90&lt;0,"2:3","3:2"))))))</f>
        <v>3:0</v>
      </c>
    </row>
    <row r="91" spans="2:13" ht="15">
      <c r="B91" s="69" t="str">
        <f>C85</f>
        <v>Jaroň Daniel (TTC Brandýs nad Labem)</v>
      </c>
      <c r="C91" s="69" t="e">
        <f>#REF!</f>
        <v>#REF!</v>
      </c>
      <c r="D91" s="10" t="s">
        <v>290</v>
      </c>
      <c r="E91" s="69" t="str">
        <f>C86</f>
        <v>Cimrmanová Eliška (TSM Kladno)</v>
      </c>
      <c r="F91" s="69" t="str">
        <f>C86</f>
        <v>Cimrmanová Eliška (TSM Kladno)</v>
      </c>
      <c r="G91" s="69"/>
      <c r="H91" s="25">
        <v>3</v>
      </c>
      <c r="I91" s="25">
        <v>9</v>
      </c>
      <c r="J91" s="25">
        <v>9</v>
      </c>
      <c r="K91" s="25"/>
      <c r="L91" s="25"/>
      <c r="M91" s="10" t="str">
        <f>IF(H91="","",IF(AND(K91="",J91&lt;0),"0:3",IF(AND(K91="",J91&gt;=0),"3:0",IF(AND(L91="",K91&lt;0),"1:3",IF(AND(L91="",K91&gt;=0),"3:1",IF(L91&lt;0,"2:3","3:2"))))))</f>
        <v>3:0</v>
      </c>
    </row>
    <row r="92" spans="2:13" ht="15">
      <c r="B92" s="70" t="s">
        <v>291</v>
      </c>
      <c r="C92" s="70"/>
      <c r="D92" s="70"/>
      <c r="E92" s="70"/>
      <c r="F92" s="70"/>
      <c r="G92" s="70"/>
      <c r="H92" s="9" t="s">
        <v>284</v>
      </c>
      <c r="I92" s="9" t="s">
        <v>285</v>
      </c>
      <c r="J92" s="9" t="s">
        <v>286</v>
      </c>
      <c r="K92" s="9" t="s">
        <v>287</v>
      </c>
      <c r="L92" s="9" t="s">
        <v>288</v>
      </c>
      <c r="M92" s="9" t="s">
        <v>289</v>
      </c>
    </row>
    <row r="93" spans="2:13" ht="15">
      <c r="B93" s="69" t="str">
        <f>C87</f>
        <v>Adamczuk Jan (KST Rakovník)</v>
      </c>
      <c r="C93" s="69" t="str">
        <f>C87</f>
        <v>Adamczuk Jan (KST Rakovník)</v>
      </c>
      <c r="D93" s="10" t="s">
        <v>290</v>
      </c>
      <c r="E93" s="69" t="str">
        <f>C86</f>
        <v>Cimrmanová Eliška (TSM Kladno)</v>
      </c>
      <c r="F93" s="69" t="str">
        <f>C86</f>
        <v>Cimrmanová Eliška (TSM Kladno)</v>
      </c>
      <c r="G93" s="69"/>
      <c r="H93" s="25">
        <v>-2</v>
      </c>
      <c r="I93" s="25">
        <v>10</v>
      </c>
      <c r="J93" s="25">
        <v>-6</v>
      </c>
      <c r="K93" s="25">
        <v>8</v>
      </c>
      <c r="L93" s="25">
        <v>-11</v>
      </c>
      <c r="M93" s="10" t="str">
        <f>IF(H93="","",IF(AND(K93="",J93&lt;0),"0:3",IF(AND(K93="",J93&gt;=0),"3:0",IF(AND(L93="",K93&lt;0),"1:3",IF(AND(L93="",K93&gt;=0),"3:1",IF(L93&lt;0,"2:3","3:2"))))))</f>
        <v>2:3</v>
      </c>
    </row>
    <row r="94" spans="2:13" ht="15">
      <c r="B94" s="69" t="str">
        <f>C84</f>
        <v>Hejda Václav (KST Rakovník)</v>
      </c>
      <c r="C94" s="69" t="str">
        <f>C85</f>
        <v>Jaroň Daniel (TTC Brandýs nad Labem)</v>
      </c>
      <c r="D94" s="10" t="s">
        <v>290</v>
      </c>
      <c r="E94" s="69" t="str">
        <f>C85</f>
        <v>Jaroň Daniel (TTC Brandýs nad Labem)</v>
      </c>
      <c r="F94" s="69" t="str">
        <f>C85</f>
        <v>Jaroň Daniel (TTC Brandýs nad Labem)</v>
      </c>
      <c r="G94" s="69"/>
      <c r="H94" s="25">
        <v>4</v>
      </c>
      <c r="I94" s="25">
        <v>-10</v>
      </c>
      <c r="J94" s="25">
        <v>9</v>
      </c>
      <c r="K94" s="25">
        <v>3</v>
      </c>
      <c r="L94" s="25"/>
      <c r="M94" s="10" t="str">
        <f>IF(H94="","",IF(AND(K94="",J94&lt;0),"0:3",IF(AND(K94="",J94&gt;=0),"3:0",IF(AND(L94="",K94&lt;0),"1:3",IF(AND(L94="",K94&gt;=0),"3:1",IF(L94&lt;0,"2:3","3:2"))))))</f>
        <v>3:1</v>
      </c>
    </row>
    <row r="95" spans="2:13" ht="15">
      <c r="B95" s="70" t="s">
        <v>292</v>
      </c>
      <c r="C95" s="70"/>
      <c r="D95" s="70"/>
      <c r="E95" s="70"/>
      <c r="F95" s="70"/>
      <c r="G95" s="70"/>
      <c r="H95" s="9" t="s">
        <v>284</v>
      </c>
      <c r="I95" s="9" t="s">
        <v>285</v>
      </c>
      <c r="J95" s="9" t="s">
        <v>286</v>
      </c>
      <c r="K95" s="9" t="s">
        <v>287</v>
      </c>
      <c r="L95" s="9" t="s">
        <v>288</v>
      </c>
      <c r="M95" s="9" t="s">
        <v>289</v>
      </c>
    </row>
    <row r="96" spans="2:13" ht="15">
      <c r="B96" s="69" t="str">
        <f>C85</f>
        <v>Jaroň Daniel (TTC Brandýs nad Labem)</v>
      </c>
      <c r="C96" s="69" t="e">
        <f>#REF!</f>
        <v>#REF!</v>
      </c>
      <c r="D96" s="10" t="s">
        <v>290</v>
      </c>
      <c r="E96" s="69" t="str">
        <f>C87</f>
        <v>Adamczuk Jan (KST Rakovník)</v>
      </c>
      <c r="F96" s="69" t="str">
        <f>C87</f>
        <v>Adamczuk Jan (KST Rakovník)</v>
      </c>
      <c r="G96" s="69"/>
      <c r="H96" s="25">
        <v>4</v>
      </c>
      <c r="I96" s="25">
        <v>-7</v>
      </c>
      <c r="J96" s="25">
        <v>8</v>
      </c>
      <c r="K96" s="25">
        <v>-10</v>
      </c>
      <c r="L96" s="25">
        <v>9</v>
      </c>
      <c r="M96" s="10" t="str">
        <f>IF(H96="","",IF(AND(K96="",J96&lt;0),"0:3",IF(AND(K96="",J96&gt;=0),"3:0",IF(AND(L96="",K96&lt;0),"1:3",IF(AND(L96="",K96&gt;=0),"3:1",IF(L96&lt;0,"2:3","3:2"))))))</f>
        <v>3:2</v>
      </c>
    </row>
    <row r="97" spans="2:13" ht="15">
      <c r="B97" s="69" t="str">
        <f>C86</f>
        <v>Cimrmanová Eliška (TSM Kladno)</v>
      </c>
      <c r="C97" s="69" t="e">
        <f>#REF!</f>
        <v>#REF!</v>
      </c>
      <c r="D97" s="10" t="s">
        <v>290</v>
      </c>
      <c r="E97" s="69" t="str">
        <f>C84</f>
        <v>Hejda Václav (KST Rakovník)</v>
      </c>
      <c r="F97" s="69" t="str">
        <f>C84</f>
        <v>Hejda Václav (KST Rakovník)</v>
      </c>
      <c r="G97" s="69"/>
      <c r="H97" s="25">
        <v>-3</v>
      </c>
      <c r="I97" s="25">
        <v>-7</v>
      </c>
      <c r="J97" s="25">
        <v>9</v>
      </c>
      <c r="K97" s="25">
        <v>-4</v>
      </c>
      <c r="L97" s="25">
        <v>-7</v>
      </c>
      <c r="M97" s="10" t="str">
        <f>IF(H97="","",IF(AND(K97="",J97&lt;0),"0:3",IF(AND(K97="",J97&gt;=0),"3:0",IF(AND(L97="",K97&lt;0),"1:3",IF(AND(L97="",K97&gt;=0),"3:1",IF(L97&lt;0,"2:3","3:2"))))))</f>
        <v>2:3</v>
      </c>
    </row>
    <row r="99" ht="15.75" thickBot="1"/>
    <row r="100" spans="1:11" ht="42" customHeight="1" thickBot="1">
      <c r="A100" s="28">
        <v>7</v>
      </c>
      <c r="B100" s="74" t="s">
        <v>374</v>
      </c>
      <c r="C100" s="75"/>
      <c r="D100" s="76"/>
      <c r="E100" s="13" t="str">
        <f>C101</f>
        <v>Beran Tomáš (TJ Sokol Čáslav)</v>
      </c>
      <c r="F100" s="14" t="str">
        <f>C102</f>
        <v>Havlík Vít (TJ AŠ Mladá Boleslav)</v>
      </c>
      <c r="G100" s="14" t="str">
        <f>C103</f>
        <v>Sláčal Pavel (TJ Lokomotiva Nymburk)</v>
      </c>
      <c r="H100" s="14" t="str">
        <f>C104</f>
        <v>Šípková Nela (TJ AŠ Mladá Boleslav)</v>
      </c>
      <c r="I100" s="13" t="s">
        <v>280</v>
      </c>
      <c r="J100" s="14" t="s">
        <v>281</v>
      </c>
      <c r="K100" s="15" t="s">
        <v>282</v>
      </c>
    </row>
    <row r="101" spans="1:11" ht="15">
      <c r="A101" s="28" t="str">
        <f>CONCATENATE($A$100,"_",K101)</f>
        <v>7_2</v>
      </c>
      <c r="B101" s="16" t="s">
        <v>316</v>
      </c>
      <c r="C101" s="77" t="str">
        <f>VLOOKUP(B101,$A$19:$H$22,3,0)</f>
        <v>Beran Tomáš (TJ Sokol Čáslav)</v>
      </c>
      <c r="D101" s="78"/>
      <c r="E101" s="17" t="s">
        <v>279</v>
      </c>
      <c r="F101" s="18" t="str">
        <f>M111</f>
        <v>3:1</v>
      </c>
      <c r="G101" s="18" t="str">
        <f>CONCATENATE(RIGHT(E103,1),MID(E103,2,1),LEFT(E103,1))</f>
        <v>2:3</v>
      </c>
      <c r="H101" s="18" t="str">
        <f>M107</f>
        <v>3:0</v>
      </c>
      <c r="I101" s="19" t="str">
        <f>CONCATENATE(LEFT(F101,1)+LEFT(G101,1)+LEFT(H101,1),":",RIGHT(F101,1)+RIGHT(G101,1)+RIGHT(H101,1))</f>
        <v>8:4</v>
      </c>
      <c r="J101" s="18">
        <f>IF(ISERROR(I101),"",IF(LEFT(F101,1)="3",2,1)+IF(LEFT(G101,1)="3",2,1)+IF(LEFT(H101,1)="3",2,1))</f>
        <v>5</v>
      </c>
      <c r="K101" s="22">
        <v>2</v>
      </c>
    </row>
    <row r="102" spans="1:11" ht="15">
      <c r="A102" s="28" t="str">
        <f>CONCATENATE($A$100,"_",K102)</f>
        <v>7_3</v>
      </c>
      <c r="B102" s="20" t="s">
        <v>309</v>
      </c>
      <c r="C102" s="79" t="str">
        <f>VLOOKUP(B102,$A$19:$H$22,3,0)</f>
        <v>Havlík Vít (TJ AŠ Mladá Boleslav)</v>
      </c>
      <c r="D102" s="80"/>
      <c r="E102" s="11" t="str">
        <f>CONCATENATE(RIGHT(F101,1),MID(F101,2,1),LEFT(F101,1))</f>
        <v>1:3</v>
      </c>
      <c r="F102" s="3" t="s">
        <v>279</v>
      </c>
      <c r="G102" s="4" t="str">
        <f>M108</f>
        <v>1:3</v>
      </c>
      <c r="H102" s="4" t="str">
        <f>M113</f>
        <v>3:0</v>
      </c>
      <c r="I102" s="5" t="str">
        <f>CONCATENATE(LEFT(E102,1)+LEFT(G102,1)+LEFT(H102,1),":",RIGHT(E102,1)+RIGHT(G102,1)+RIGHT(H102,1))</f>
        <v>5:6</v>
      </c>
      <c r="J102" s="4">
        <f>IF(ISERROR(I102),"",IF(LEFT(E102,1)="3",2,1)+IF(LEFT(G102,1)="3",2,1)+IF(LEFT(H102,1)="3",2,1))</f>
        <v>4</v>
      </c>
      <c r="K102" s="23">
        <v>3</v>
      </c>
    </row>
    <row r="103" spans="1:11" ht="15">
      <c r="A103" s="28" t="str">
        <f>CONCATENATE($A$100,"_",K103)</f>
        <v>7_1</v>
      </c>
      <c r="B103" s="20" t="s">
        <v>317</v>
      </c>
      <c r="C103" s="79" t="str">
        <f>VLOOKUP(B103,$A$35:$H$38,3,0)</f>
        <v>Sláčal Pavel (TJ Lokomotiva Nymburk)</v>
      </c>
      <c r="D103" s="80"/>
      <c r="E103" s="11" t="str">
        <f>M114</f>
        <v>3:2</v>
      </c>
      <c r="F103" s="4" t="str">
        <f>CONCATENATE(RIGHT(G102,1),MID(G102,2,1),LEFT(G102,1))</f>
        <v>3:1</v>
      </c>
      <c r="G103" s="3" t="s">
        <v>279</v>
      </c>
      <c r="H103" s="4" t="str">
        <f>CONCATENATE(RIGHT(G104,1),MID(G104,2,1),LEFT(G104,1))</f>
        <v>3:0</v>
      </c>
      <c r="I103" s="5" t="str">
        <f>CONCATENATE(LEFT(E103,1)+LEFT(F103,1)+LEFT(H103,1),":",RIGHT(E103,1)+RIGHT(F103,1)+RIGHT(H103,1))</f>
        <v>9:3</v>
      </c>
      <c r="J103" s="4">
        <f>IF(ISERROR(I103),"",IF(LEFT(E103,1)="3",2,1)+IF(LEFT(F103,1)="3",2,1)+IF(LEFT(H103,1)="3",2,1))</f>
        <v>6</v>
      </c>
      <c r="K103" s="23">
        <v>1</v>
      </c>
    </row>
    <row r="104" spans="1:11" ht="15.75" thickBot="1">
      <c r="A104" s="28" t="str">
        <f>CONCATENATE($A$100,"_",K104)</f>
        <v>7_4</v>
      </c>
      <c r="B104" s="21" t="s">
        <v>318</v>
      </c>
      <c r="C104" s="72" t="str">
        <f>VLOOKUP(B104,$A$35:$H$38,3,0)</f>
        <v>Šípková Nela (TJ AŠ Mladá Boleslav)</v>
      </c>
      <c r="D104" s="73"/>
      <c r="E104" s="12" t="str">
        <f>CONCATENATE(RIGHT(H101,1),MID(H101,2,1),LEFT(H101,1))</f>
        <v>0:3</v>
      </c>
      <c r="F104" s="6" t="str">
        <f>CONCATENATE(RIGHT(H102,1),MID(H102,2,1),LEFT(H102,1))</f>
        <v>0:3</v>
      </c>
      <c r="G104" s="6" t="str">
        <f>M110</f>
        <v>0:3</v>
      </c>
      <c r="H104" s="7" t="s">
        <v>279</v>
      </c>
      <c r="I104" s="8" t="str">
        <f>CONCATENATE(LEFT(E104,1)+LEFT(F104,1)+LEFT(G104,1),":",RIGHT(E104,1)+RIGHT(F104,1)+RIGHT(G104,1))</f>
        <v>0:9</v>
      </c>
      <c r="J104" s="6">
        <f>IF(ISERROR(I104),"",IF(LEFT(E104,1)="3",2,1)+IF(LEFT(F104,1)="3",2,1)+IF(LEFT(G104,1)="3",2,1))</f>
        <v>3</v>
      </c>
      <c r="K104" s="24">
        <v>4</v>
      </c>
    </row>
    <row r="105" ht="15.75" customHeight="1"/>
    <row r="106" spans="2:13" ht="15">
      <c r="B106" s="70" t="s">
        <v>283</v>
      </c>
      <c r="C106" s="70"/>
      <c r="D106" s="70"/>
      <c r="E106" s="70"/>
      <c r="F106" s="70"/>
      <c r="G106" s="70"/>
      <c r="H106" s="9" t="s">
        <v>284</v>
      </c>
      <c r="I106" s="9" t="s">
        <v>285</v>
      </c>
      <c r="J106" s="9" t="s">
        <v>286</v>
      </c>
      <c r="K106" s="9" t="s">
        <v>287</v>
      </c>
      <c r="L106" s="9" t="s">
        <v>288</v>
      </c>
      <c r="M106" s="9" t="s">
        <v>289</v>
      </c>
    </row>
    <row r="107" spans="2:13" ht="15">
      <c r="B107" s="69" t="str">
        <f>C101</f>
        <v>Beran Tomáš (TJ Sokol Čáslav)</v>
      </c>
      <c r="C107" s="69"/>
      <c r="D107" s="10" t="s">
        <v>290</v>
      </c>
      <c r="E107" s="69" t="str">
        <f>C104</f>
        <v>Šípková Nela (TJ AŠ Mladá Boleslav)</v>
      </c>
      <c r="F107" s="69"/>
      <c r="G107" s="69"/>
      <c r="H107" s="25">
        <v>9</v>
      </c>
      <c r="I107" s="25">
        <v>4</v>
      </c>
      <c r="J107" s="25">
        <v>9</v>
      </c>
      <c r="K107" s="25"/>
      <c r="L107" s="25"/>
      <c r="M107" s="10" t="str">
        <f>IF(H107="","",IF(AND(K107="",J107&lt;0),"0:3",IF(AND(K107="",J107&gt;=0),"3:0",IF(AND(L107="",K107&lt;0),"1:3",IF(AND(L107="",K107&gt;=0),"3:1",IF(L107&lt;0,"2:3","3:2"))))))</f>
        <v>3:0</v>
      </c>
    </row>
    <row r="108" spans="2:13" ht="15">
      <c r="B108" s="69" t="str">
        <f>C102</f>
        <v>Havlík Vít (TJ AŠ Mladá Boleslav)</v>
      </c>
      <c r="C108" s="69" t="e">
        <f>#REF!</f>
        <v>#REF!</v>
      </c>
      <c r="D108" s="10" t="s">
        <v>290</v>
      </c>
      <c r="E108" s="71" t="str">
        <f>C103</f>
        <v>Sláčal Pavel (TJ Lokomotiva Nymburk)</v>
      </c>
      <c r="F108" s="71" t="str">
        <f>C103</f>
        <v>Sláčal Pavel (TJ Lokomotiva Nymburk)</v>
      </c>
      <c r="G108" s="71"/>
      <c r="H108" s="25">
        <v>-9</v>
      </c>
      <c r="I108" s="25">
        <v>-9</v>
      </c>
      <c r="J108" s="25">
        <v>9</v>
      </c>
      <c r="K108" s="25">
        <v>-9</v>
      </c>
      <c r="L108" s="25"/>
      <c r="M108" s="10" t="str">
        <f>IF(H108="","",IF(AND(K108="",J108&lt;0),"0:3",IF(AND(K108="",J108&gt;=0),"3:0",IF(AND(L108="",K108&lt;0),"1:3",IF(AND(L108="",K108&gt;=0),"3:1",IF(L108&lt;0,"2:3","3:2"))))))</f>
        <v>1:3</v>
      </c>
    </row>
    <row r="109" spans="2:13" ht="15">
      <c r="B109" s="70" t="s">
        <v>291</v>
      </c>
      <c r="C109" s="70"/>
      <c r="D109" s="70"/>
      <c r="E109" s="70"/>
      <c r="F109" s="70"/>
      <c r="G109" s="70"/>
      <c r="H109" s="9" t="s">
        <v>284</v>
      </c>
      <c r="I109" s="9" t="s">
        <v>285</v>
      </c>
      <c r="J109" s="9" t="s">
        <v>286</v>
      </c>
      <c r="K109" s="9" t="s">
        <v>287</v>
      </c>
      <c r="L109" s="9" t="s">
        <v>288</v>
      </c>
      <c r="M109" s="9" t="s">
        <v>289</v>
      </c>
    </row>
    <row r="110" spans="2:13" ht="15">
      <c r="B110" s="69" t="str">
        <f>C104</f>
        <v>Šípková Nela (TJ AŠ Mladá Boleslav)</v>
      </c>
      <c r="C110" s="69" t="str">
        <f>C104</f>
        <v>Šípková Nela (TJ AŠ Mladá Boleslav)</v>
      </c>
      <c r="D110" s="10" t="s">
        <v>290</v>
      </c>
      <c r="E110" s="71" t="str">
        <f>C103</f>
        <v>Sláčal Pavel (TJ Lokomotiva Nymburk)</v>
      </c>
      <c r="F110" s="71" t="str">
        <f>C103</f>
        <v>Sláčal Pavel (TJ Lokomotiva Nymburk)</v>
      </c>
      <c r="G110" s="71"/>
      <c r="H110" s="25">
        <v>-7</v>
      </c>
      <c r="I110" s="25">
        <v>-10</v>
      </c>
      <c r="J110" s="25">
        <v>-6</v>
      </c>
      <c r="K110" s="25"/>
      <c r="L110" s="25"/>
      <c r="M110" s="10" t="str">
        <f>IF(H110="","",IF(AND(K110="",J110&lt;0),"0:3",IF(AND(K110="",J110&gt;=0),"3:0",IF(AND(L110="",K110&lt;0),"1:3",IF(AND(L110="",K110&gt;=0),"3:1",IF(L110&lt;0,"2:3","3:2"))))))</f>
        <v>0:3</v>
      </c>
    </row>
    <row r="111" spans="2:13" ht="15">
      <c r="B111" s="69" t="str">
        <f>C101</f>
        <v>Beran Tomáš (TJ Sokol Čáslav)</v>
      </c>
      <c r="C111" s="69" t="str">
        <f>C102</f>
        <v>Havlík Vít (TJ AŠ Mladá Boleslav)</v>
      </c>
      <c r="D111" s="10" t="s">
        <v>290</v>
      </c>
      <c r="E111" s="69" t="str">
        <f>C102</f>
        <v>Havlík Vít (TJ AŠ Mladá Boleslav)</v>
      </c>
      <c r="F111" s="69" t="str">
        <f>C102</f>
        <v>Havlík Vít (TJ AŠ Mladá Boleslav)</v>
      </c>
      <c r="G111" s="69"/>
      <c r="H111" s="25">
        <v>2</v>
      </c>
      <c r="I111" s="25">
        <v>8</v>
      </c>
      <c r="J111" s="25">
        <v>-9</v>
      </c>
      <c r="K111" s="25">
        <v>9</v>
      </c>
      <c r="L111" s="25"/>
      <c r="M111" s="10" t="str">
        <f>IF(H111="","",IF(AND(K111="",J111&lt;0),"0:3",IF(AND(K111="",J111&gt;=0),"3:0",IF(AND(L111="",K111&lt;0),"1:3",IF(AND(L111="",K111&gt;=0),"3:1",IF(L111&lt;0,"2:3","3:2"))))))</f>
        <v>3:1</v>
      </c>
    </row>
    <row r="112" spans="2:13" ht="15">
      <c r="B112" s="70" t="s">
        <v>292</v>
      </c>
      <c r="C112" s="70"/>
      <c r="D112" s="70"/>
      <c r="E112" s="70"/>
      <c r="F112" s="70"/>
      <c r="G112" s="70"/>
      <c r="H112" s="9" t="s">
        <v>284</v>
      </c>
      <c r="I112" s="9" t="s">
        <v>285</v>
      </c>
      <c r="J112" s="9" t="s">
        <v>286</v>
      </c>
      <c r="K112" s="9" t="s">
        <v>287</v>
      </c>
      <c r="L112" s="9" t="s">
        <v>288</v>
      </c>
      <c r="M112" s="9" t="s">
        <v>289</v>
      </c>
    </row>
    <row r="113" spans="2:13" ht="15">
      <c r="B113" s="69" t="str">
        <f>C102</f>
        <v>Havlík Vít (TJ AŠ Mladá Boleslav)</v>
      </c>
      <c r="C113" s="69" t="e">
        <f>#REF!</f>
        <v>#REF!</v>
      </c>
      <c r="D113" s="10" t="s">
        <v>290</v>
      </c>
      <c r="E113" s="69" t="str">
        <f>C104</f>
        <v>Šípková Nela (TJ AŠ Mladá Boleslav)</v>
      </c>
      <c r="F113" s="69" t="str">
        <f>C104</f>
        <v>Šípková Nela (TJ AŠ Mladá Boleslav)</v>
      </c>
      <c r="G113" s="69"/>
      <c r="H113" s="25">
        <v>5</v>
      </c>
      <c r="I113" s="25">
        <v>5</v>
      </c>
      <c r="J113" s="25">
        <v>9</v>
      </c>
      <c r="K113" s="25"/>
      <c r="L113" s="25"/>
      <c r="M113" s="10" t="str">
        <f>IF(H113="","",IF(AND(K113="",J113&lt;0),"0:3",IF(AND(K113="",J113&gt;=0),"3:0",IF(AND(L113="",K113&lt;0),"1:3",IF(AND(L113="",K113&gt;=0),"3:1",IF(L113&lt;0,"2:3","3:2"))))))</f>
        <v>3:0</v>
      </c>
    </row>
    <row r="114" spans="2:13" ht="15">
      <c r="B114" s="71" t="str">
        <f>C103</f>
        <v>Sláčal Pavel (TJ Lokomotiva Nymburk)</v>
      </c>
      <c r="C114" s="71" t="e">
        <f>#REF!</f>
        <v>#REF!</v>
      </c>
      <c r="D114" s="10" t="s">
        <v>290</v>
      </c>
      <c r="E114" s="69" t="str">
        <f>C101</f>
        <v>Beran Tomáš (TJ Sokol Čáslav)</v>
      </c>
      <c r="F114" s="69" t="str">
        <f>C101</f>
        <v>Beran Tomáš (TJ Sokol Čáslav)</v>
      </c>
      <c r="G114" s="69"/>
      <c r="H114" s="25">
        <v>7</v>
      </c>
      <c r="I114" s="25">
        <v>-7</v>
      </c>
      <c r="J114" s="25">
        <v>7</v>
      </c>
      <c r="K114" s="25">
        <v>-7</v>
      </c>
      <c r="L114" s="25">
        <v>12</v>
      </c>
      <c r="M114" s="10" t="str">
        <f>IF(H114="","",IF(AND(K114="",J114&lt;0),"0:3",IF(AND(K114="",J114&gt;=0),"3:0",IF(AND(L114="",K114&lt;0),"1:3",IF(AND(L114="",K114&gt;=0),"3:1",IF(L114&lt;0,"2:3","3:2"))))))</f>
        <v>3:2</v>
      </c>
    </row>
    <row r="115" ht="15.75" thickBot="1"/>
    <row r="116" spans="1:11" ht="42" customHeight="1" thickBot="1">
      <c r="A116" s="28">
        <v>8</v>
      </c>
      <c r="B116" s="74" t="s">
        <v>375</v>
      </c>
      <c r="C116" s="75"/>
      <c r="D116" s="76"/>
      <c r="E116" s="13" t="str">
        <f>C117</f>
        <v>Veselý Filip (TJ Lokomotiva Vršovice)</v>
      </c>
      <c r="F116" s="14" t="str">
        <f>C118</f>
        <v>Kóňa Marek (TJ AŠ Mladá Boleslav)</v>
      </c>
      <c r="G116" s="14" t="str">
        <f>C119</f>
        <v>Jirkovský Antonín (TJ Slovan Lochovice)</v>
      </c>
      <c r="H116" s="14" t="str">
        <f>C120</f>
        <v>Švec Martin (TTC Příbram)</v>
      </c>
      <c r="I116" s="13" t="s">
        <v>280</v>
      </c>
      <c r="J116" s="14" t="s">
        <v>281</v>
      </c>
      <c r="K116" s="15" t="s">
        <v>282</v>
      </c>
    </row>
    <row r="117" spans="1:13" ht="15">
      <c r="A117" s="28" t="str">
        <f>CONCATENATE($A$116,"_",K117)</f>
        <v>8_2</v>
      </c>
      <c r="B117" s="16" t="s">
        <v>319</v>
      </c>
      <c r="C117" s="77" t="str">
        <f>VLOOKUP(B117,$A$2:$H$5,3,0)</f>
        <v>Veselý Filip (TJ Lokomotiva Vršovice)</v>
      </c>
      <c r="D117" s="78"/>
      <c r="E117" s="17" t="s">
        <v>279</v>
      </c>
      <c r="F117" s="18" t="str">
        <f>M127</f>
        <v>1:3</v>
      </c>
      <c r="G117" s="18" t="str">
        <f>CONCATENATE(RIGHT(E119,1),MID(E119,2,1),LEFT(E119,1))</f>
        <v>2:3</v>
      </c>
      <c r="H117" s="18" t="str">
        <f>M123</f>
        <v>3:1</v>
      </c>
      <c r="I117" s="19" t="str">
        <f>CONCATENATE(LEFT(F117,1)+LEFT(G117,1)+LEFT(H117,1),":",RIGHT(F117,1)+RIGHT(G117,1)+RIGHT(H117,1))</f>
        <v>6:7</v>
      </c>
      <c r="J117" s="18">
        <f>IF(ISERROR(I117),"",IF(LEFT(F117,1)="3",2,1)+IF(LEFT(G117,1)="3",2,1)+IF(LEFT(H117,1)="3",2,1))</f>
        <v>4</v>
      </c>
      <c r="K117" s="22">
        <v>2</v>
      </c>
      <c r="L117" s="55" t="s">
        <v>586</v>
      </c>
      <c r="M117" s="55" t="s">
        <v>599</v>
      </c>
    </row>
    <row r="118" spans="1:13" ht="15">
      <c r="A118" s="28" t="str">
        <f>CONCATENATE($A$116,"_",K118)</f>
        <v>8_4</v>
      </c>
      <c r="B118" s="20" t="s">
        <v>308</v>
      </c>
      <c r="C118" s="79" t="str">
        <f>VLOOKUP(B118,$A$2:$H$5,3,0)</f>
        <v>Kóňa Marek (TJ AŠ Mladá Boleslav)</v>
      </c>
      <c r="D118" s="80"/>
      <c r="E118" s="11" t="str">
        <f>CONCATENATE(RIGHT(F117,1),MID(F117,2,1),LEFT(F117,1))</f>
        <v>3:1</v>
      </c>
      <c r="F118" s="3" t="s">
        <v>279</v>
      </c>
      <c r="G118" s="4" t="str">
        <f>M124</f>
        <v>1:3</v>
      </c>
      <c r="H118" s="4" t="str">
        <f>M129</f>
        <v>1:3</v>
      </c>
      <c r="I118" s="5" t="str">
        <f>CONCATENATE(LEFT(E118,1)+LEFT(G118,1)+LEFT(H118,1),":",RIGHT(E118,1)+RIGHT(G118,1)+RIGHT(H118,1))</f>
        <v>5:7</v>
      </c>
      <c r="J118" s="4">
        <f>IF(ISERROR(I118),"",IF(LEFT(E118,1)="3",2,1)+IF(LEFT(G118,1)="3",2,1)+IF(LEFT(H118,1)="3",2,1))</f>
        <v>4</v>
      </c>
      <c r="K118" s="23">
        <v>4</v>
      </c>
      <c r="L118" s="55" t="s">
        <v>586</v>
      </c>
      <c r="M118" s="55" t="s">
        <v>601</v>
      </c>
    </row>
    <row r="119" spans="1:13" ht="15">
      <c r="A119" s="28" t="str">
        <f>CONCATENATE($A$116,"_",K119)</f>
        <v>8_1</v>
      </c>
      <c r="B119" s="20" t="s">
        <v>320</v>
      </c>
      <c r="C119" s="79" t="str">
        <f>VLOOKUP(B119,$A$52:$H$55,3,0)</f>
        <v>Jirkovský Antonín (TJ Slovan Lochovice)</v>
      </c>
      <c r="D119" s="80"/>
      <c r="E119" s="11" t="str">
        <f>M130</f>
        <v>3:2</v>
      </c>
      <c r="F119" s="4" t="str">
        <f>CONCATENATE(RIGHT(G118,1),MID(G118,2,1),LEFT(G118,1))</f>
        <v>3:1</v>
      </c>
      <c r="G119" s="3" t="s">
        <v>279</v>
      </c>
      <c r="H119" s="4" t="str">
        <f>CONCATENATE(RIGHT(G120,1),MID(G120,2,1),LEFT(G120,1))</f>
        <v>3:1</v>
      </c>
      <c r="I119" s="5" t="str">
        <f>CONCATENATE(LEFT(E119,1)+LEFT(F119,1)+LEFT(H119,1),":",RIGHT(E119,1)+RIGHT(F119,1)+RIGHT(H119,1))</f>
        <v>9:4</v>
      </c>
      <c r="J119" s="4">
        <f>IF(ISERROR(I119),"",IF(LEFT(E119,1)="3",2,1)+IF(LEFT(F119,1)="3",2,1)+IF(LEFT(H119,1)="3",2,1))</f>
        <v>6</v>
      </c>
      <c r="K119" s="23">
        <v>1</v>
      </c>
      <c r="L119" s="55"/>
      <c r="M119" s="55"/>
    </row>
    <row r="120" spans="1:13" ht="15.75" thickBot="1">
      <c r="A120" s="28" t="str">
        <f>CONCATENATE($A$116,"_",K120)</f>
        <v>8_3</v>
      </c>
      <c r="B120" s="21" t="s">
        <v>321</v>
      </c>
      <c r="C120" s="72" t="str">
        <f>VLOOKUP(B120,$A$52:$H$55,3,0)</f>
        <v>Švec Martin (TTC Příbram)</v>
      </c>
      <c r="D120" s="73"/>
      <c r="E120" s="12" t="str">
        <f>CONCATENATE(RIGHT(H117,1),MID(H117,2,1),LEFT(H117,1))</f>
        <v>1:3</v>
      </c>
      <c r="F120" s="6" t="str">
        <f>CONCATENATE(RIGHT(H118,1),MID(H118,2,1),LEFT(H118,1))</f>
        <v>3:1</v>
      </c>
      <c r="G120" s="6" t="str">
        <f>M126</f>
        <v>1:3</v>
      </c>
      <c r="H120" s="7" t="s">
        <v>279</v>
      </c>
      <c r="I120" s="8" t="str">
        <f>CONCATENATE(LEFT(E120,1)+LEFT(F120,1)+LEFT(G120,1),":",RIGHT(E120,1)+RIGHT(F120,1)+RIGHT(G120,1))</f>
        <v>5:7</v>
      </c>
      <c r="J120" s="6">
        <f>IF(ISERROR(I120),"",IF(LEFT(E120,1)="3",2,1)+IF(LEFT(F120,1)="3",2,1)+IF(LEFT(G120,1)="3",2,1))</f>
        <v>4</v>
      </c>
      <c r="K120" s="24">
        <v>3</v>
      </c>
      <c r="L120" s="55" t="s">
        <v>586</v>
      </c>
      <c r="M120" s="55" t="s">
        <v>600</v>
      </c>
    </row>
    <row r="121" ht="15.75" customHeight="1"/>
    <row r="122" spans="2:13" ht="15">
      <c r="B122" s="70" t="s">
        <v>283</v>
      </c>
      <c r="C122" s="70"/>
      <c r="D122" s="70"/>
      <c r="E122" s="70"/>
      <c r="F122" s="70"/>
      <c r="G122" s="70"/>
      <c r="H122" s="9" t="s">
        <v>284</v>
      </c>
      <c r="I122" s="9" t="s">
        <v>285</v>
      </c>
      <c r="J122" s="9" t="s">
        <v>286</v>
      </c>
      <c r="K122" s="9" t="s">
        <v>287</v>
      </c>
      <c r="L122" s="9" t="s">
        <v>288</v>
      </c>
      <c r="M122" s="9" t="s">
        <v>289</v>
      </c>
    </row>
    <row r="123" spans="2:13" ht="15">
      <c r="B123" s="69" t="str">
        <f>C117</f>
        <v>Veselý Filip (TJ Lokomotiva Vršovice)</v>
      </c>
      <c r="C123" s="69"/>
      <c r="D123" s="10" t="s">
        <v>290</v>
      </c>
      <c r="E123" s="69" t="str">
        <f>C120</f>
        <v>Švec Martin (TTC Příbram)</v>
      </c>
      <c r="F123" s="69"/>
      <c r="G123" s="69"/>
      <c r="H123" s="25">
        <v>9</v>
      </c>
      <c r="I123" s="25">
        <v>-6</v>
      </c>
      <c r="J123" s="25">
        <v>6</v>
      </c>
      <c r="K123" s="25">
        <v>6</v>
      </c>
      <c r="L123" s="25"/>
      <c r="M123" s="10" t="str">
        <f>IF(H123="","",IF(AND(K123="",J123&lt;0),"0:3",IF(AND(K123="",J123&gt;=0),"3:0",IF(AND(L123="",K123&lt;0),"1:3",IF(AND(L123="",K123&gt;=0),"3:1",IF(L123&lt;0,"2:3","3:2"))))))</f>
        <v>3:1</v>
      </c>
    </row>
    <row r="124" spans="2:13" ht="15">
      <c r="B124" s="69" t="str">
        <f>C118</f>
        <v>Kóňa Marek (TJ AŠ Mladá Boleslav)</v>
      </c>
      <c r="C124" s="69" t="e">
        <f>#REF!</f>
        <v>#REF!</v>
      </c>
      <c r="D124" s="10" t="s">
        <v>290</v>
      </c>
      <c r="E124" s="69" t="str">
        <f>C119</f>
        <v>Jirkovský Antonín (TJ Slovan Lochovice)</v>
      </c>
      <c r="F124" s="69" t="str">
        <f>C119</f>
        <v>Jirkovský Antonín (TJ Slovan Lochovice)</v>
      </c>
      <c r="G124" s="69"/>
      <c r="H124" s="25">
        <v>-8</v>
      </c>
      <c r="I124" s="25">
        <v>8</v>
      </c>
      <c r="J124" s="25">
        <v>-1</v>
      </c>
      <c r="K124" s="25">
        <v>-4</v>
      </c>
      <c r="L124" s="25"/>
      <c r="M124" s="10" t="str">
        <f>IF(H124="","",IF(AND(K124="",J124&lt;0),"0:3",IF(AND(K124="",J124&gt;=0),"3:0",IF(AND(L124="",K124&lt;0),"1:3",IF(AND(L124="",K124&gt;=0),"3:1",IF(L124&lt;0,"2:3","3:2"))))))</f>
        <v>1:3</v>
      </c>
    </row>
    <row r="125" spans="2:13" ht="15">
      <c r="B125" s="70" t="s">
        <v>291</v>
      </c>
      <c r="C125" s="70"/>
      <c r="D125" s="70"/>
      <c r="E125" s="70"/>
      <c r="F125" s="70"/>
      <c r="G125" s="70"/>
      <c r="H125" s="9" t="s">
        <v>284</v>
      </c>
      <c r="I125" s="9" t="s">
        <v>285</v>
      </c>
      <c r="J125" s="9" t="s">
        <v>286</v>
      </c>
      <c r="K125" s="9" t="s">
        <v>287</v>
      </c>
      <c r="L125" s="9" t="s">
        <v>288</v>
      </c>
      <c r="M125" s="9" t="s">
        <v>289</v>
      </c>
    </row>
    <row r="126" spans="2:13" ht="15">
      <c r="B126" s="69" t="str">
        <f>C120</f>
        <v>Švec Martin (TTC Příbram)</v>
      </c>
      <c r="C126" s="69" t="str">
        <f>C120</f>
        <v>Švec Martin (TTC Příbram)</v>
      </c>
      <c r="D126" s="10" t="s">
        <v>290</v>
      </c>
      <c r="E126" s="69" t="str">
        <f>C119</f>
        <v>Jirkovský Antonín (TJ Slovan Lochovice)</v>
      </c>
      <c r="F126" s="69" t="str">
        <f>C119</f>
        <v>Jirkovský Antonín (TJ Slovan Lochovice)</v>
      </c>
      <c r="G126" s="69"/>
      <c r="H126" s="25">
        <v>-7</v>
      </c>
      <c r="I126" s="25">
        <v>-11</v>
      </c>
      <c r="J126" s="25">
        <v>8</v>
      </c>
      <c r="K126" s="25">
        <v>-14</v>
      </c>
      <c r="L126" s="25"/>
      <c r="M126" s="10" t="str">
        <f>IF(H126="","",IF(AND(K126="",J126&lt;0),"0:3",IF(AND(K126="",J126&gt;=0),"3:0",IF(AND(L126="",K126&lt;0),"1:3",IF(AND(L126="",K126&gt;=0),"3:1",IF(L126&lt;0,"2:3","3:2"))))))</f>
        <v>1:3</v>
      </c>
    </row>
    <row r="127" spans="2:13" ht="15">
      <c r="B127" s="69" t="str">
        <f>C117</f>
        <v>Veselý Filip (TJ Lokomotiva Vršovice)</v>
      </c>
      <c r="C127" s="69" t="str">
        <f>C118</f>
        <v>Kóňa Marek (TJ AŠ Mladá Boleslav)</v>
      </c>
      <c r="D127" s="10" t="s">
        <v>290</v>
      </c>
      <c r="E127" s="69" t="str">
        <f>C118</f>
        <v>Kóňa Marek (TJ AŠ Mladá Boleslav)</v>
      </c>
      <c r="F127" s="69" t="str">
        <f>C118</f>
        <v>Kóňa Marek (TJ AŠ Mladá Boleslav)</v>
      </c>
      <c r="G127" s="69"/>
      <c r="H127" s="25">
        <v>-5</v>
      </c>
      <c r="I127" s="25">
        <v>4</v>
      </c>
      <c r="J127" s="25">
        <v>-10</v>
      </c>
      <c r="K127" s="25">
        <v>-13</v>
      </c>
      <c r="L127" s="25"/>
      <c r="M127" s="10" t="str">
        <f>IF(H127="","",IF(AND(K127="",J127&lt;0),"0:3",IF(AND(K127="",J127&gt;=0),"3:0",IF(AND(L127="",K127&lt;0),"1:3",IF(AND(L127="",K127&gt;=0),"3:1",IF(L127&lt;0,"2:3","3:2"))))))</f>
        <v>1:3</v>
      </c>
    </row>
    <row r="128" spans="2:13" ht="15">
      <c r="B128" s="70" t="s">
        <v>292</v>
      </c>
      <c r="C128" s="70"/>
      <c r="D128" s="70"/>
      <c r="E128" s="70"/>
      <c r="F128" s="70"/>
      <c r="G128" s="70"/>
      <c r="H128" s="9" t="s">
        <v>284</v>
      </c>
      <c r="I128" s="9" t="s">
        <v>285</v>
      </c>
      <c r="J128" s="9" t="s">
        <v>286</v>
      </c>
      <c r="K128" s="9" t="s">
        <v>287</v>
      </c>
      <c r="L128" s="9" t="s">
        <v>288</v>
      </c>
      <c r="M128" s="9" t="s">
        <v>289</v>
      </c>
    </row>
    <row r="129" spans="2:13" ht="15">
      <c r="B129" s="69" t="str">
        <f>C118</f>
        <v>Kóňa Marek (TJ AŠ Mladá Boleslav)</v>
      </c>
      <c r="C129" s="69" t="e">
        <f>#REF!</f>
        <v>#REF!</v>
      </c>
      <c r="D129" s="10" t="s">
        <v>290</v>
      </c>
      <c r="E129" s="69" t="str">
        <f>C120</f>
        <v>Švec Martin (TTC Příbram)</v>
      </c>
      <c r="F129" s="69" t="str">
        <f>C120</f>
        <v>Švec Martin (TTC Příbram)</v>
      </c>
      <c r="G129" s="69"/>
      <c r="H129" s="25">
        <v>-2</v>
      </c>
      <c r="I129" s="25">
        <v>-7</v>
      </c>
      <c r="J129" s="25">
        <v>6</v>
      </c>
      <c r="K129" s="25">
        <v>-9</v>
      </c>
      <c r="L129" s="25"/>
      <c r="M129" s="10" t="str">
        <f>IF(H129="","",IF(AND(K129="",J129&lt;0),"0:3",IF(AND(K129="",J129&gt;=0),"3:0",IF(AND(L129="",K129&lt;0),"1:3",IF(AND(L129="",K129&gt;=0),"3:1",IF(L129&lt;0,"2:3","3:2"))))))</f>
        <v>1:3</v>
      </c>
    </row>
    <row r="130" spans="2:13" ht="15">
      <c r="B130" s="69" t="str">
        <f>C119</f>
        <v>Jirkovský Antonín (TJ Slovan Lochovice)</v>
      </c>
      <c r="C130" s="69" t="e">
        <f>#REF!</f>
        <v>#REF!</v>
      </c>
      <c r="D130" s="10" t="s">
        <v>290</v>
      </c>
      <c r="E130" s="69" t="str">
        <f>C117</f>
        <v>Veselý Filip (TJ Lokomotiva Vršovice)</v>
      </c>
      <c r="F130" s="69" t="str">
        <f>C117</f>
        <v>Veselý Filip (TJ Lokomotiva Vršovice)</v>
      </c>
      <c r="G130" s="69"/>
      <c r="H130" s="25">
        <v>-4</v>
      </c>
      <c r="I130" s="25">
        <v>11</v>
      </c>
      <c r="J130" s="25">
        <v>-16</v>
      </c>
      <c r="K130" s="25">
        <v>9</v>
      </c>
      <c r="L130" s="25">
        <v>6</v>
      </c>
      <c r="M130" s="10" t="str">
        <f>IF(H130="","",IF(AND(K130="",J130&lt;0),"0:3",IF(AND(K130="",J130&gt;=0),"3:0",IF(AND(L130="",K130&lt;0),"1:3",IF(AND(L130="",K130&gt;=0),"3:1",IF(L130&lt;0,"2:3","3:2"))))))</f>
        <v>3:2</v>
      </c>
    </row>
    <row r="132" ht="15.75" thickBot="1"/>
    <row r="133" spans="1:5" ht="42" customHeight="1" thickBot="1">
      <c r="A133" s="28">
        <v>9</v>
      </c>
      <c r="B133" s="74" t="s">
        <v>376</v>
      </c>
      <c r="C133" s="75"/>
      <c r="D133" s="76"/>
      <c r="E133" s="15" t="s">
        <v>282</v>
      </c>
    </row>
    <row r="134" spans="1:5" ht="15">
      <c r="A134" s="28" t="str">
        <f>CONCATENATE($A$133,"_",K134)</f>
        <v>9_</v>
      </c>
      <c r="B134" s="16" t="s">
        <v>322</v>
      </c>
      <c r="C134" s="77" t="str">
        <f>VLOOKUP(B134,$A$68:$H$71,3,0)</f>
        <v>Černý Martin (STC Slaný)</v>
      </c>
      <c r="D134" s="78"/>
      <c r="E134" s="22">
        <v>1</v>
      </c>
    </row>
    <row r="135" spans="1:5" ht="15">
      <c r="A135" s="28" t="str">
        <f>CONCATENATE($A$133,"_",K135)</f>
        <v>9_</v>
      </c>
      <c r="B135" s="20" t="s">
        <v>323</v>
      </c>
      <c r="C135" s="79" t="str">
        <f>VLOOKUP(B135,$A$68:$H$71,3,0)</f>
        <v>Sysel Vojtěch (TTC Brandýs nad Labem)</v>
      </c>
      <c r="D135" s="80"/>
      <c r="E135" s="23">
        <v>3</v>
      </c>
    </row>
    <row r="136" spans="1:5" ht="15">
      <c r="A136" s="28" t="str">
        <f>CONCATENATE($A$133,"_",K136)</f>
        <v>9_</v>
      </c>
      <c r="B136" s="20" t="s">
        <v>324</v>
      </c>
      <c r="C136" s="79" t="str">
        <f>VLOOKUP(B136,$A$84:$H$87,3,0)</f>
        <v>Hejda Václav (KST Rakovník)</v>
      </c>
      <c r="D136" s="80"/>
      <c r="E136" s="23">
        <v>2</v>
      </c>
    </row>
    <row r="137" spans="1:5" ht="15.75" thickBot="1">
      <c r="A137" s="28" t="str">
        <f>CONCATENATE($A$133,"_",K137)</f>
        <v>9_</v>
      </c>
      <c r="B137" s="21" t="s">
        <v>325</v>
      </c>
      <c r="C137" s="72" t="str">
        <f>VLOOKUP(B137,$A$84:$H$87,3,0)</f>
        <v>Jaroň Daniel (TTC Brandýs nad Labem)</v>
      </c>
      <c r="D137" s="73"/>
      <c r="E137" s="24">
        <v>4</v>
      </c>
    </row>
    <row r="138" ht="15.75" customHeight="1"/>
    <row r="139" spans="2:13" ht="15">
      <c r="B139" s="70" t="s">
        <v>571</v>
      </c>
      <c r="C139" s="70"/>
      <c r="D139" s="70"/>
      <c r="E139" s="70"/>
      <c r="F139" s="70"/>
      <c r="G139" s="70"/>
      <c r="H139" s="9" t="s">
        <v>284</v>
      </c>
      <c r="I139" s="9" t="s">
        <v>285</v>
      </c>
      <c r="J139" s="9" t="s">
        <v>286</v>
      </c>
      <c r="K139" s="9" t="s">
        <v>287</v>
      </c>
      <c r="L139" s="9" t="s">
        <v>288</v>
      </c>
      <c r="M139" s="9" t="s">
        <v>289</v>
      </c>
    </row>
    <row r="140" spans="2:13" ht="15">
      <c r="B140" s="69" t="str">
        <f>C134</f>
        <v>Černý Martin (STC Slaný)</v>
      </c>
      <c r="C140" s="69"/>
      <c r="D140" s="10" t="s">
        <v>290</v>
      </c>
      <c r="E140" s="69" t="str">
        <f>C137</f>
        <v>Jaroň Daniel (TTC Brandýs nad Labem)</v>
      </c>
      <c r="F140" s="69"/>
      <c r="G140" s="69"/>
      <c r="H140" s="25">
        <v>9</v>
      </c>
      <c r="I140" s="25">
        <v>9</v>
      </c>
      <c r="J140" s="25">
        <v>-9</v>
      </c>
      <c r="K140" s="25">
        <v>9</v>
      </c>
      <c r="L140" s="25"/>
      <c r="M140" s="10" t="str">
        <f>IF(H140="","",IF(AND(K140="",J140&lt;0),"0:3",IF(AND(K140="",J140&gt;=0),"3:0",IF(AND(L140="",K140&lt;0),"1:3",IF(AND(L140="",K140&gt;=0),"3:1",IF(L140&lt;0,"2:3","3:2"))))))</f>
        <v>3:1</v>
      </c>
    </row>
    <row r="141" spans="2:13" ht="15">
      <c r="B141" s="69" t="str">
        <f>C136</f>
        <v>Hejda Václav (KST Rakovník)</v>
      </c>
      <c r="C141" s="69" t="e">
        <f>#REF!</f>
        <v>#REF!</v>
      </c>
      <c r="D141" s="10" t="s">
        <v>290</v>
      </c>
      <c r="E141" s="69" t="str">
        <f>C135</f>
        <v>Sysel Vojtěch (TTC Brandýs nad Labem)</v>
      </c>
      <c r="F141" s="69" t="str">
        <f>C136</f>
        <v>Hejda Václav (KST Rakovník)</v>
      </c>
      <c r="G141" s="69"/>
      <c r="H141" s="25">
        <v>9</v>
      </c>
      <c r="I141" s="25">
        <v>9</v>
      </c>
      <c r="J141" s="25">
        <v>-9</v>
      </c>
      <c r="K141" s="25">
        <v>9</v>
      </c>
      <c r="L141" s="25"/>
      <c r="M141" s="10" t="str">
        <f>IF(H141="","",IF(AND(K141="",J141&lt;0),"0:3",IF(AND(K141="",J141&gt;=0),"3:0",IF(AND(L141="",K141&lt;0),"1:3",IF(AND(L141="",K141&gt;=0),"3:1",IF(L141&lt;0,"2:3","3:2"))))))</f>
        <v>3:1</v>
      </c>
    </row>
    <row r="142" spans="2:13" ht="15">
      <c r="B142" s="70" t="s">
        <v>572</v>
      </c>
      <c r="C142" s="70"/>
      <c r="D142" s="70"/>
      <c r="E142" s="70"/>
      <c r="F142" s="70"/>
      <c r="G142" s="70"/>
      <c r="H142" s="9" t="s">
        <v>284</v>
      </c>
      <c r="I142" s="9" t="s">
        <v>285</v>
      </c>
      <c r="J142" s="9" t="s">
        <v>286</v>
      </c>
      <c r="K142" s="9" t="s">
        <v>287</v>
      </c>
      <c r="L142" s="9" t="s">
        <v>288</v>
      </c>
      <c r="M142" s="9" t="s">
        <v>289</v>
      </c>
    </row>
    <row r="143" spans="2:13" ht="15">
      <c r="B143" s="69" t="str">
        <f>IF(M140="","",IF(LEFT(M140,1)="3",B140,E140))</f>
        <v>Černý Martin (STC Slaný)</v>
      </c>
      <c r="C143" s="69" t="str">
        <f>C137</f>
        <v>Jaroň Daniel (TTC Brandýs nad Labem)</v>
      </c>
      <c r="D143" s="10" t="s">
        <v>290</v>
      </c>
      <c r="E143" s="69" t="str">
        <f>IF(M141="","",IF(LEFT(M141,1)="3",B141,E141))</f>
        <v>Hejda Václav (KST Rakovník)</v>
      </c>
      <c r="F143" s="69" t="str">
        <f>C136</f>
        <v>Hejda Václav (KST Rakovník)</v>
      </c>
      <c r="G143" s="69"/>
      <c r="H143" s="25">
        <v>9</v>
      </c>
      <c r="I143" s="25">
        <v>9</v>
      </c>
      <c r="J143" s="25">
        <v>-9</v>
      </c>
      <c r="K143" s="25">
        <v>9</v>
      </c>
      <c r="L143" s="25"/>
      <c r="M143" s="10" t="str">
        <f>IF(H143="","",IF(AND(K143="",J143&lt;0),"0:3",IF(AND(K143="",J143&gt;=0),"3:0",IF(AND(L143="",K143&lt;0),"1:3",IF(AND(L143="",K143&gt;=0),"3:1",IF(L143&lt;0,"2:3","3:2"))))))</f>
        <v>3:1</v>
      </c>
    </row>
    <row r="144" spans="2:13" ht="15">
      <c r="B144" s="70" t="s">
        <v>573</v>
      </c>
      <c r="C144" s="70"/>
      <c r="D144" s="70"/>
      <c r="E144" s="70"/>
      <c r="F144" s="70"/>
      <c r="G144" s="70"/>
      <c r="H144" s="9" t="s">
        <v>284</v>
      </c>
      <c r="I144" s="9" t="s">
        <v>285</v>
      </c>
      <c r="J144" s="9" t="s">
        <v>286</v>
      </c>
      <c r="K144" s="9" t="s">
        <v>287</v>
      </c>
      <c r="L144" s="9" t="s">
        <v>288</v>
      </c>
      <c r="M144" s="9" t="s">
        <v>289</v>
      </c>
    </row>
    <row r="145" spans="2:13" ht="15">
      <c r="B145" s="69" t="str">
        <f>IF(M140="","",IF(LEFT(M140,1)&lt;&gt;"3",B140,E140))</f>
        <v>Jaroň Daniel (TTC Brandýs nad Labem)</v>
      </c>
      <c r="C145" s="69" t="e">
        <f>#REF!</f>
        <v>#REF!</v>
      </c>
      <c r="D145" s="10" t="s">
        <v>290</v>
      </c>
      <c r="E145" s="69" t="str">
        <f>IF(M141="","",IF(LEFT(M141,1)&lt;&gt;"3",B141,E141))</f>
        <v>Sysel Vojtěch (TTC Brandýs nad Labem)</v>
      </c>
      <c r="F145" s="69" t="str">
        <f>C137</f>
        <v>Jaroň Daniel (TTC Brandýs nad Labem)</v>
      </c>
      <c r="G145" s="69"/>
      <c r="H145" s="25">
        <v>9</v>
      </c>
      <c r="I145" s="25">
        <v>9</v>
      </c>
      <c r="J145" s="25">
        <v>-9</v>
      </c>
      <c r="K145" s="25">
        <v>-9</v>
      </c>
      <c r="L145" s="25">
        <v>-9</v>
      </c>
      <c r="M145" s="10" t="str">
        <f>IF(H145="","",IF(AND(K145="",J145&lt;0),"0:3",IF(AND(K145="",J145&gt;=0),"3:0",IF(AND(L145="",K145&lt;0),"1:3",IF(AND(L145="",K145&gt;=0),"3:1",IF(L145&lt;0,"2:3","3:2"))))))</f>
        <v>2:3</v>
      </c>
    </row>
    <row r="146" ht="15.75" thickBot="1"/>
    <row r="147" spans="1:11" ht="42" customHeight="1" thickBot="1">
      <c r="A147" s="28">
        <v>10</v>
      </c>
      <c r="B147" s="74" t="s">
        <v>377</v>
      </c>
      <c r="C147" s="75"/>
      <c r="D147" s="76"/>
      <c r="E147" s="13" t="str">
        <f>C148</f>
        <v>Záhrubský David (TTC Kladno)</v>
      </c>
      <c r="F147" s="14" t="str">
        <f>C149</f>
        <v>Botka Jan (TJ AŠ Mladá Boleslav)</v>
      </c>
      <c r="G147" s="14" t="str">
        <f>C150</f>
        <v>Cimrmanová Eliška (TSM Kladno)</v>
      </c>
      <c r="H147" s="14" t="str">
        <f>C151</f>
        <v>Adamczuk Jan (KST Rakovník)</v>
      </c>
      <c r="I147" s="13" t="s">
        <v>280</v>
      </c>
      <c r="J147" s="14" t="s">
        <v>281</v>
      </c>
      <c r="K147" s="15" t="s">
        <v>282</v>
      </c>
    </row>
    <row r="148" spans="1:11" ht="15">
      <c r="A148" s="28" t="str">
        <f>CONCATENATE($A$147,"_",K148)</f>
        <v>10_3</v>
      </c>
      <c r="B148" s="16" t="s">
        <v>326</v>
      </c>
      <c r="C148" s="77" t="str">
        <f>VLOOKUP(B148,$A$68:$H$71,3,0)</f>
        <v>Záhrubský David (TTC Kladno)</v>
      </c>
      <c r="D148" s="78"/>
      <c r="E148" s="17" t="s">
        <v>279</v>
      </c>
      <c r="F148" s="18" t="str">
        <f>M158</f>
        <v>3:1</v>
      </c>
      <c r="G148" s="18" t="str">
        <f>CONCATENATE(RIGHT(E150,1),MID(E150,2,1),LEFT(E150,1))</f>
        <v>0:3</v>
      </c>
      <c r="H148" s="18" t="str">
        <f>M154</f>
        <v>1:3</v>
      </c>
      <c r="I148" s="19" t="str">
        <f>CONCATENATE(LEFT(F148,1)+LEFT(G148,1)+LEFT(H148,1),":",RIGHT(F148,1)+RIGHT(G148,1)+RIGHT(H148,1))</f>
        <v>4:7</v>
      </c>
      <c r="J148" s="18">
        <f>IF(ISERROR(I148),"",IF(LEFT(F148,1)="3",2,1)+IF(LEFT(G148,1)="3",2,1)+IF(LEFT(H148,1)="3",2,1))</f>
        <v>4</v>
      </c>
      <c r="K148" s="22">
        <v>3</v>
      </c>
    </row>
    <row r="149" spans="1:11" ht="15">
      <c r="A149" s="28" t="str">
        <f>CONCATENATE($A$147,"_",K149)</f>
        <v>10_4</v>
      </c>
      <c r="B149" s="20" t="s">
        <v>327</v>
      </c>
      <c r="C149" s="79" t="str">
        <f>VLOOKUP(B149,$A$68:$H$71,3,0)</f>
        <v>Botka Jan (TJ AŠ Mladá Boleslav)</v>
      </c>
      <c r="D149" s="80"/>
      <c r="E149" s="11" t="str">
        <f>CONCATENATE(RIGHT(F148,1),MID(F148,2,1),LEFT(F148,1))</f>
        <v>1:3</v>
      </c>
      <c r="F149" s="3" t="s">
        <v>279</v>
      </c>
      <c r="G149" s="4" t="str">
        <f>M155</f>
        <v>3:2</v>
      </c>
      <c r="H149" s="4" t="str">
        <f>M160</f>
        <v>2:3</v>
      </c>
      <c r="I149" s="5" t="str">
        <f>CONCATENATE(LEFT(E149,1)+LEFT(G149,1)+LEFT(H149,1),":",RIGHT(E149,1)+RIGHT(G149,1)+RIGHT(H149,1))</f>
        <v>6:8</v>
      </c>
      <c r="J149" s="4">
        <f>IF(ISERROR(I149),"",IF(LEFT(E149,1)="3",2,1)+IF(LEFT(G149,1)="3",2,1)+IF(LEFT(H149,1)="3",2,1))</f>
        <v>4</v>
      </c>
      <c r="K149" s="23">
        <v>4</v>
      </c>
    </row>
    <row r="150" spans="1:11" ht="15">
      <c r="A150" s="28" t="str">
        <f>CONCATENATE($A$147,"_",K150)</f>
        <v>10_1</v>
      </c>
      <c r="B150" s="20" t="s">
        <v>328</v>
      </c>
      <c r="C150" s="79" t="str">
        <f>VLOOKUP(B150,$A$84:$H$87,3,0)</f>
        <v>Cimrmanová Eliška (TSM Kladno)</v>
      </c>
      <c r="D150" s="80"/>
      <c r="E150" s="11" t="str">
        <f>M161</f>
        <v>3:0</v>
      </c>
      <c r="F150" s="4" t="str">
        <f>CONCATENATE(RIGHT(G149,1),MID(G149,2,1),LEFT(G149,1))</f>
        <v>2:3</v>
      </c>
      <c r="G150" s="3" t="s">
        <v>279</v>
      </c>
      <c r="H150" s="4" t="str">
        <f>CONCATENATE(RIGHT(G151,1),MID(G151,2,1),LEFT(G151,1))</f>
        <v>3:2</v>
      </c>
      <c r="I150" s="5" t="str">
        <f>CONCATENATE(LEFT(E150,1)+LEFT(F150,1)+LEFT(H150,1),":",RIGHT(E150,1)+RIGHT(F150,1)+RIGHT(H150,1))</f>
        <v>8:5</v>
      </c>
      <c r="J150" s="4">
        <f>IF(ISERROR(I150),"",IF(LEFT(E150,1)="3",2,1)+IF(LEFT(F150,1)="3",2,1)+IF(LEFT(H150,1)="3",2,1))</f>
        <v>5</v>
      </c>
      <c r="K150" s="23">
        <v>1</v>
      </c>
    </row>
    <row r="151" spans="1:11" ht="15.75" thickBot="1">
      <c r="A151" s="28" t="str">
        <f>CONCATENATE($A$147,"_",K151)</f>
        <v>10_2</v>
      </c>
      <c r="B151" s="21" t="s">
        <v>329</v>
      </c>
      <c r="C151" s="72" t="str">
        <f>VLOOKUP(B151,$A$84:$H$87,3,0)</f>
        <v>Adamczuk Jan (KST Rakovník)</v>
      </c>
      <c r="D151" s="73"/>
      <c r="E151" s="12" t="str">
        <f>CONCATENATE(RIGHT(H148,1),MID(H148,2,1),LEFT(H148,1))</f>
        <v>3:1</v>
      </c>
      <c r="F151" s="6" t="str">
        <f>CONCATENATE(RIGHT(H149,1),MID(H149,2,1),LEFT(H149,1))</f>
        <v>3:2</v>
      </c>
      <c r="G151" s="6" t="str">
        <f>M157</f>
        <v>2:3</v>
      </c>
      <c r="H151" s="7" t="s">
        <v>279</v>
      </c>
      <c r="I151" s="8" t="str">
        <f>CONCATENATE(LEFT(E151,1)+LEFT(F151,1)+LEFT(G151,1),":",RIGHT(E151,1)+RIGHT(F151,1)+RIGHT(G151,1))</f>
        <v>8:6</v>
      </c>
      <c r="J151" s="6">
        <f>IF(ISERROR(I151),"",IF(LEFT(E151,1)="3",2,1)+IF(LEFT(F151,1)="3",2,1)+IF(LEFT(G151,1)="3",2,1))</f>
        <v>5</v>
      </c>
      <c r="K151" s="24">
        <v>2</v>
      </c>
    </row>
    <row r="152" ht="15.75" customHeight="1"/>
    <row r="153" spans="2:13" ht="15">
      <c r="B153" s="70" t="s">
        <v>283</v>
      </c>
      <c r="C153" s="70"/>
      <c r="D153" s="70"/>
      <c r="E153" s="70"/>
      <c r="F153" s="70"/>
      <c r="G153" s="70"/>
      <c r="H153" s="9" t="s">
        <v>284</v>
      </c>
      <c r="I153" s="9" t="s">
        <v>285</v>
      </c>
      <c r="J153" s="9" t="s">
        <v>286</v>
      </c>
      <c r="K153" s="9" t="s">
        <v>287</v>
      </c>
      <c r="L153" s="9" t="s">
        <v>288</v>
      </c>
      <c r="M153" s="9" t="s">
        <v>289</v>
      </c>
    </row>
    <row r="154" spans="2:13" ht="15">
      <c r="B154" s="69" t="str">
        <f>C148</f>
        <v>Záhrubský David (TTC Kladno)</v>
      </c>
      <c r="C154" s="69"/>
      <c r="D154" s="10" t="s">
        <v>290</v>
      </c>
      <c r="E154" s="69" t="str">
        <f>C151</f>
        <v>Adamczuk Jan (KST Rakovník)</v>
      </c>
      <c r="F154" s="69"/>
      <c r="G154" s="69"/>
      <c r="H154" s="25">
        <v>-10</v>
      </c>
      <c r="I154" s="25">
        <v>3</v>
      </c>
      <c r="J154" s="25">
        <v>-3</v>
      </c>
      <c r="K154" s="25">
        <v>-7</v>
      </c>
      <c r="L154" s="25"/>
      <c r="M154" s="10" t="str">
        <f>IF(H154="","",IF(AND(K154="",J154&lt;0),"0:3",IF(AND(K154="",J154&gt;=0),"3:0",IF(AND(L154="",K154&lt;0),"1:3",IF(AND(L154="",K154&gt;=0),"3:1",IF(L154&lt;0,"2:3","3:2"))))))</f>
        <v>1:3</v>
      </c>
    </row>
    <row r="155" spans="2:13" ht="15">
      <c r="B155" s="69" t="str">
        <f>C149</f>
        <v>Botka Jan (TJ AŠ Mladá Boleslav)</v>
      </c>
      <c r="C155" s="69" t="e">
        <f>#REF!</f>
        <v>#REF!</v>
      </c>
      <c r="D155" s="10" t="s">
        <v>290</v>
      </c>
      <c r="E155" s="69" t="str">
        <f>C150</f>
        <v>Cimrmanová Eliška (TSM Kladno)</v>
      </c>
      <c r="F155" s="69" t="str">
        <f>C150</f>
        <v>Cimrmanová Eliška (TSM Kladno)</v>
      </c>
      <c r="G155" s="69"/>
      <c r="H155" s="25">
        <v>9</v>
      </c>
      <c r="I155" s="25">
        <v>-5</v>
      </c>
      <c r="J155" s="25">
        <v>6</v>
      </c>
      <c r="K155" s="25">
        <v>-7</v>
      </c>
      <c r="L155" s="25">
        <v>7</v>
      </c>
      <c r="M155" s="10" t="str">
        <f>IF(H155="","",IF(AND(K155="",J155&lt;0),"0:3",IF(AND(K155="",J155&gt;=0),"3:0",IF(AND(L155="",K155&lt;0),"1:3",IF(AND(L155="",K155&gt;=0),"3:1",IF(L155&lt;0,"2:3","3:2"))))))</f>
        <v>3:2</v>
      </c>
    </row>
    <row r="156" spans="2:13" ht="15">
      <c r="B156" s="70" t="s">
        <v>291</v>
      </c>
      <c r="C156" s="70"/>
      <c r="D156" s="70"/>
      <c r="E156" s="70"/>
      <c r="F156" s="70"/>
      <c r="G156" s="70"/>
      <c r="H156" s="9" t="s">
        <v>284</v>
      </c>
      <c r="I156" s="9" t="s">
        <v>285</v>
      </c>
      <c r="J156" s="9" t="s">
        <v>286</v>
      </c>
      <c r="K156" s="9" t="s">
        <v>287</v>
      </c>
      <c r="L156" s="9" t="s">
        <v>288</v>
      </c>
      <c r="M156" s="9" t="s">
        <v>289</v>
      </c>
    </row>
    <row r="157" spans="2:13" ht="15">
      <c r="B157" s="69" t="str">
        <f>C151</f>
        <v>Adamczuk Jan (KST Rakovník)</v>
      </c>
      <c r="C157" s="69" t="str">
        <f>C151</f>
        <v>Adamczuk Jan (KST Rakovník)</v>
      </c>
      <c r="D157" s="10" t="s">
        <v>290</v>
      </c>
      <c r="E157" s="69" t="str">
        <f>C150</f>
        <v>Cimrmanová Eliška (TSM Kladno)</v>
      </c>
      <c r="F157" s="69" t="str">
        <f>C150</f>
        <v>Cimrmanová Eliška (TSM Kladno)</v>
      </c>
      <c r="G157" s="69"/>
      <c r="H157" s="25">
        <v>-2</v>
      </c>
      <c r="I157" s="25">
        <v>10</v>
      </c>
      <c r="J157" s="25">
        <v>-6</v>
      </c>
      <c r="K157" s="25">
        <v>8</v>
      </c>
      <c r="L157" s="25">
        <v>-11</v>
      </c>
      <c r="M157" s="10" t="str">
        <f>IF(H157="","",IF(AND(K157="",J157&lt;0),"0:3",IF(AND(K157="",J157&gt;=0),"3:0",IF(AND(L157="",K157&lt;0),"1:3",IF(AND(L157="",K157&gt;=0),"3:1",IF(L157&lt;0,"2:3","3:2"))))))</f>
        <v>2:3</v>
      </c>
    </row>
    <row r="158" spans="2:13" ht="15">
      <c r="B158" s="69" t="str">
        <f>C148</f>
        <v>Záhrubský David (TTC Kladno)</v>
      </c>
      <c r="C158" s="69" t="str">
        <f>C149</f>
        <v>Botka Jan (TJ AŠ Mladá Boleslav)</v>
      </c>
      <c r="D158" s="10" t="s">
        <v>290</v>
      </c>
      <c r="E158" s="69" t="str">
        <f>C149</f>
        <v>Botka Jan (TJ AŠ Mladá Boleslav)</v>
      </c>
      <c r="F158" s="69" t="str">
        <f>C149</f>
        <v>Botka Jan (TJ AŠ Mladá Boleslav)</v>
      </c>
      <c r="G158" s="69"/>
      <c r="H158" s="25">
        <v>7</v>
      </c>
      <c r="I158" s="25">
        <v>-9</v>
      </c>
      <c r="J158" s="25">
        <v>4</v>
      </c>
      <c r="K158" s="25">
        <v>9</v>
      </c>
      <c r="L158" s="25"/>
      <c r="M158" s="10" t="str">
        <f>IF(H158="","",IF(AND(K158="",J158&lt;0),"0:3",IF(AND(K158="",J158&gt;=0),"3:0",IF(AND(L158="",K158&lt;0),"1:3",IF(AND(L158="",K158&gt;=0),"3:1",IF(L158&lt;0,"2:3","3:2"))))))</f>
        <v>3:1</v>
      </c>
    </row>
    <row r="159" spans="2:13" ht="15">
      <c r="B159" s="70" t="s">
        <v>292</v>
      </c>
      <c r="C159" s="70"/>
      <c r="D159" s="70"/>
      <c r="E159" s="70"/>
      <c r="F159" s="70"/>
      <c r="G159" s="70"/>
      <c r="H159" s="9" t="s">
        <v>284</v>
      </c>
      <c r="I159" s="9" t="s">
        <v>285</v>
      </c>
      <c r="J159" s="9" t="s">
        <v>286</v>
      </c>
      <c r="K159" s="9" t="s">
        <v>287</v>
      </c>
      <c r="L159" s="9" t="s">
        <v>288</v>
      </c>
      <c r="M159" s="9" t="s">
        <v>289</v>
      </c>
    </row>
    <row r="160" spans="2:13" ht="15">
      <c r="B160" s="69" t="str">
        <f>C149</f>
        <v>Botka Jan (TJ AŠ Mladá Boleslav)</v>
      </c>
      <c r="C160" s="69" t="e">
        <f>#REF!</f>
        <v>#REF!</v>
      </c>
      <c r="D160" s="10" t="s">
        <v>290</v>
      </c>
      <c r="E160" s="69" t="str">
        <f>C151</f>
        <v>Adamczuk Jan (KST Rakovník)</v>
      </c>
      <c r="F160" s="69" t="str">
        <f>C151</f>
        <v>Adamczuk Jan (KST Rakovník)</v>
      </c>
      <c r="G160" s="69"/>
      <c r="H160" s="25">
        <v>-7</v>
      </c>
      <c r="I160" s="25">
        <v>8</v>
      </c>
      <c r="J160" s="25">
        <v>-7</v>
      </c>
      <c r="K160" s="25">
        <v>4</v>
      </c>
      <c r="L160" s="25">
        <v>-6</v>
      </c>
      <c r="M160" s="10" t="str">
        <f>IF(H160="","",IF(AND(K160="",J160&lt;0),"0:3",IF(AND(K160="",J160&gt;=0),"3:0",IF(AND(L160="",K160&lt;0),"1:3",IF(AND(L160="",K160&gt;=0),"3:1",IF(L160&lt;0,"2:3","3:2"))))))</f>
        <v>2:3</v>
      </c>
    </row>
    <row r="161" spans="2:13" ht="15">
      <c r="B161" s="69" t="str">
        <f>C150</f>
        <v>Cimrmanová Eliška (TSM Kladno)</v>
      </c>
      <c r="C161" s="69" t="e">
        <f>#REF!</f>
        <v>#REF!</v>
      </c>
      <c r="D161" s="10" t="s">
        <v>290</v>
      </c>
      <c r="E161" s="69" t="str">
        <f>C148</f>
        <v>Záhrubský David (TTC Kladno)</v>
      </c>
      <c r="F161" s="69" t="str">
        <f>C148</f>
        <v>Záhrubský David (TTC Kladno)</v>
      </c>
      <c r="G161" s="69"/>
      <c r="H161" s="25">
        <v>6</v>
      </c>
      <c r="I161" s="25">
        <v>12</v>
      </c>
      <c r="J161" s="25">
        <v>9</v>
      </c>
      <c r="K161" s="25"/>
      <c r="L161" s="25"/>
      <c r="M161" s="10" t="str">
        <f>IF(H161="","",IF(AND(K161="",J161&lt;0),"0:3",IF(AND(K161="",J161&gt;=0),"3:0",IF(AND(L161="",K161&lt;0),"1:3",IF(AND(L161="",K161&gt;=0),"3:1",IF(L161&lt;0,"2:3","3:2"))))))</f>
        <v>3:0</v>
      </c>
    </row>
    <row r="163" ht="15.75" thickBot="1"/>
    <row r="164" spans="1:11" ht="42" customHeight="1" thickBot="1">
      <c r="A164" s="28">
        <v>11</v>
      </c>
      <c r="B164" s="74" t="s">
        <v>378</v>
      </c>
      <c r="C164" s="75"/>
      <c r="D164" s="76"/>
      <c r="E164" s="13" t="str">
        <f>C165</f>
        <v>Sláčal Pavel (TJ Lokomotiva Nymburk)</v>
      </c>
      <c r="F164" s="14" t="str">
        <f>C166</f>
        <v>Beran Tomáš (TJ Sokol Čáslav)</v>
      </c>
      <c r="G164" s="14" t="str">
        <f>C167</f>
        <v>Jirkovský Antonín (TJ Slovan Lochovice)</v>
      </c>
      <c r="H164" s="14" t="str">
        <f>C168</f>
        <v>Veselý Filip (TJ Lokomotiva Vršovice)</v>
      </c>
      <c r="I164" s="13" t="s">
        <v>280</v>
      </c>
      <c r="J164" s="14" t="s">
        <v>281</v>
      </c>
      <c r="K164" s="15" t="s">
        <v>282</v>
      </c>
    </row>
    <row r="165" spans="1:11" ht="15">
      <c r="A165" s="28" t="str">
        <f>CONCATENATE($A$164,"_",K165)</f>
        <v>11_1</v>
      </c>
      <c r="B165" s="16" t="s">
        <v>330</v>
      </c>
      <c r="C165" s="77" t="str">
        <f>VLOOKUP(B165,$A$101:$H$104,3,0)</f>
        <v>Sláčal Pavel (TJ Lokomotiva Nymburk)</v>
      </c>
      <c r="D165" s="78"/>
      <c r="E165" s="17" t="s">
        <v>279</v>
      </c>
      <c r="F165" s="18" t="str">
        <f>M175</f>
        <v>3:2</v>
      </c>
      <c r="G165" s="18" t="str">
        <f>CONCATENATE(RIGHT(E167,1),MID(E167,2,1),LEFT(E167,1))</f>
        <v>3:0</v>
      </c>
      <c r="H165" s="18" t="str">
        <f>M171</f>
        <v>3:0</v>
      </c>
      <c r="I165" s="19" t="str">
        <f>CONCATENATE(LEFT(F165,1)+LEFT(G165,1)+LEFT(H165,1),":",RIGHT(F165,1)+RIGHT(G165,1)+RIGHT(H165,1))</f>
        <v>9:2</v>
      </c>
      <c r="J165" s="18">
        <f>IF(ISERROR(I165),"",IF(LEFT(F165,1)="3",2,1)+IF(LEFT(G165,1)="3",2,1)+IF(LEFT(H165,1)="3",2,1))</f>
        <v>6</v>
      </c>
      <c r="K165" s="22">
        <v>1</v>
      </c>
    </row>
    <row r="166" spans="1:11" ht="15">
      <c r="A166" s="28" t="str">
        <f>CONCATENATE($A$164,"_",K166)</f>
        <v>11_2</v>
      </c>
      <c r="B166" s="20" t="s">
        <v>331</v>
      </c>
      <c r="C166" s="79" t="str">
        <f>VLOOKUP(B166,$A$101:$H$104,3,0)</f>
        <v>Beran Tomáš (TJ Sokol Čáslav)</v>
      </c>
      <c r="D166" s="80"/>
      <c r="E166" s="11" t="str">
        <f>CONCATENATE(RIGHT(F165,1),MID(F165,2,1),LEFT(F165,1))</f>
        <v>2:3</v>
      </c>
      <c r="F166" s="3" t="s">
        <v>279</v>
      </c>
      <c r="G166" s="4" t="str">
        <f>M172</f>
        <v>3:2</v>
      </c>
      <c r="H166" s="4" t="str">
        <f>M177</f>
        <v>3:1</v>
      </c>
      <c r="I166" s="5" t="str">
        <f>CONCATENATE(LEFT(E166,1)+LEFT(G166,1)+LEFT(H166,1),":",RIGHT(E166,1)+RIGHT(G166,1)+RIGHT(H166,1))</f>
        <v>8:6</v>
      </c>
      <c r="J166" s="4">
        <f>IF(ISERROR(I166),"",IF(LEFT(E166,1)="3",2,1)+IF(LEFT(G166,1)="3",2,1)+IF(LEFT(H166,1)="3",2,1))</f>
        <v>5</v>
      </c>
      <c r="K166" s="23">
        <v>2</v>
      </c>
    </row>
    <row r="167" spans="1:11" ht="15">
      <c r="A167" s="28" t="str">
        <f>CONCATENATE($A$164,"_",K167)</f>
        <v>11_3</v>
      </c>
      <c r="B167" s="20" t="s">
        <v>332</v>
      </c>
      <c r="C167" s="79" t="str">
        <f>VLOOKUP(B167,$A$117:$H$120,3,0)</f>
        <v>Jirkovský Antonín (TJ Slovan Lochovice)</v>
      </c>
      <c r="D167" s="80"/>
      <c r="E167" s="11" t="str">
        <f>M178</f>
        <v>0:3</v>
      </c>
      <c r="F167" s="4" t="str">
        <f>CONCATENATE(RIGHT(G166,1),MID(G166,2,1),LEFT(G166,1))</f>
        <v>2:3</v>
      </c>
      <c r="G167" s="3" t="s">
        <v>279</v>
      </c>
      <c r="H167" s="4" t="str">
        <f>CONCATENATE(RIGHT(G168,1),MID(G168,2,1),LEFT(G168,1))</f>
        <v>3:2</v>
      </c>
      <c r="I167" s="5" t="str">
        <f>CONCATENATE(LEFT(E167,1)+LEFT(F167,1)+LEFT(H167,1),":",RIGHT(E167,1)+RIGHT(F167,1)+RIGHT(H167,1))</f>
        <v>5:8</v>
      </c>
      <c r="J167" s="4">
        <f>IF(ISERROR(I167),"",IF(LEFT(E167,1)="3",2,1)+IF(LEFT(F167,1)="3",2,1)+IF(LEFT(H167,1)="3",2,1))</f>
        <v>4</v>
      </c>
      <c r="K167" s="23">
        <v>3</v>
      </c>
    </row>
    <row r="168" spans="1:11" ht="15.75" thickBot="1">
      <c r="A168" s="28" t="str">
        <f>CONCATENATE($A$164,"_",K168)</f>
        <v>11_4</v>
      </c>
      <c r="B168" s="21" t="s">
        <v>333</v>
      </c>
      <c r="C168" s="72" t="str">
        <f>VLOOKUP(B168,$A$117:$H$120,3,0)</f>
        <v>Veselý Filip (TJ Lokomotiva Vršovice)</v>
      </c>
      <c r="D168" s="73"/>
      <c r="E168" s="12" t="str">
        <f>CONCATENATE(RIGHT(H165,1),MID(H165,2,1),LEFT(H165,1))</f>
        <v>0:3</v>
      </c>
      <c r="F168" s="6" t="str">
        <f>CONCATENATE(RIGHT(H166,1),MID(H166,2,1),LEFT(H166,1))</f>
        <v>1:3</v>
      </c>
      <c r="G168" s="6" t="str">
        <f>M174</f>
        <v>2:3</v>
      </c>
      <c r="H168" s="7" t="s">
        <v>279</v>
      </c>
      <c r="I168" s="8" t="str">
        <f>CONCATENATE(LEFT(E168,1)+LEFT(F168,1)+LEFT(G168,1),":",RIGHT(E168,1)+RIGHT(F168,1)+RIGHT(G168,1))</f>
        <v>3:9</v>
      </c>
      <c r="J168" s="6">
        <f>IF(ISERROR(I168),"",IF(LEFT(E168,1)="3",2,1)+IF(LEFT(F168,1)="3",2,1)+IF(LEFT(G168,1)="3",2,1))</f>
        <v>3</v>
      </c>
      <c r="K168" s="24">
        <v>4</v>
      </c>
    </row>
    <row r="169" ht="15.75" customHeight="1"/>
    <row r="170" spans="2:13" ht="15">
      <c r="B170" s="70" t="s">
        <v>283</v>
      </c>
      <c r="C170" s="70"/>
      <c r="D170" s="70"/>
      <c r="E170" s="70"/>
      <c r="F170" s="70"/>
      <c r="G170" s="70"/>
      <c r="H170" s="9" t="s">
        <v>284</v>
      </c>
      <c r="I170" s="9" t="s">
        <v>285</v>
      </c>
      <c r="J170" s="9" t="s">
        <v>286</v>
      </c>
      <c r="K170" s="9" t="s">
        <v>287</v>
      </c>
      <c r="L170" s="9" t="s">
        <v>288</v>
      </c>
      <c r="M170" s="9" t="s">
        <v>289</v>
      </c>
    </row>
    <row r="171" spans="2:13" ht="15">
      <c r="B171" s="71" t="str">
        <f>C165</f>
        <v>Sláčal Pavel (TJ Lokomotiva Nymburk)</v>
      </c>
      <c r="C171" s="71"/>
      <c r="D171" s="10" t="s">
        <v>290</v>
      </c>
      <c r="E171" s="69" t="str">
        <f>C168</f>
        <v>Veselý Filip (TJ Lokomotiva Vršovice)</v>
      </c>
      <c r="F171" s="69"/>
      <c r="G171" s="69"/>
      <c r="H171" s="25">
        <v>9</v>
      </c>
      <c r="I171" s="25">
        <v>9</v>
      </c>
      <c r="J171" s="25">
        <v>8</v>
      </c>
      <c r="K171" s="25"/>
      <c r="L171" s="25"/>
      <c r="M171" s="10" t="str">
        <f>IF(H171="","",IF(AND(K171="",J171&lt;0),"0:3",IF(AND(K171="",J171&gt;=0),"3:0",IF(AND(L171="",K171&lt;0),"1:3",IF(AND(L171="",K171&gt;=0),"3:1",IF(L171&lt;0,"2:3","3:2"))))))</f>
        <v>3:0</v>
      </c>
    </row>
    <row r="172" spans="2:13" ht="15">
      <c r="B172" s="69" t="str">
        <f>C166</f>
        <v>Beran Tomáš (TJ Sokol Čáslav)</v>
      </c>
      <c r="C172" s="69" t="e">
        <f>#REF!</f>
        <v>#REF!</v>
      </c>
      <c r="D172" s="10" t="s">
        <v>290</v>
      </c>
      <c r="E172" s="69" t="str">
        <f>C167</f>
        <v>Jirkovský Antonín (TJ Slovan Lochovice)</v>
      </c>
      <c r="F172" s="69" t="str">
        <f>C167</f>
        <v>Jirkovský Antonín (TJ Slovan Lochovice)</v>
      </c>
      <c r="G172" s="69"/>
      <c r="H172" s="25">
        <v>9</v>
      </c>
      <c r="I172" s="25">
        <v>-12</v>
      </c>
      <c r="J172" s="25">
        <v>7</v>
      </c>
      <c r="K172" s="25">
        <v>-4</v>
      </c>
      <c r="L172" s="25">
        <v>8</v>
      </c>
      <c r="M172" s="10" t="str">
        <f>IF(H172="","",IF(AND(K172="",J172&lt;0),"0:3",IF(AND(K172="",J172&gt;=0),"3:0",IF(AND(L172="",K172&lt;0),"1:3",IF(AND(L172="",K172&gt;=0),"3:1",IF(L172&lt;0,"2:3","3:2"))))))</f>
        <v>3:2</v>
      </c>
    </row>
    <row r="173" spans="2:13" ht="15">
      <c r="B173" s="70" t="s">
        <v>291</v>
      </c>
      <c r="C173" s="70"/>
      <c r="D173" s="70"/>
      <c r="E173" s="70"/>
      <c r="F173" s="70"/>
      <c r="G173" s="70"/>
      <c r="H173" s="9" t="s">
        <v>284</v>
      </c>
      <c r="I173" s="9" t="s">
        <v>285</v>
      </c>
      <c r="J173" s="9" t="s">
        <v>286</v>
      </c>
      <c r="K173" s="9" t="s">
        <v>287</v>
      </c>
      <c r="L173" s="9" t="s">
        <v>288</v>
      </c>
      <c r="M173" s="9" t="s">
        <v>289</v>
      </c>
    </row>
    <row r="174" spans="2:13" ht="15">
      <c r="B174" s="69" t="str">
        <f>C168</f>
        <v>Veselý Filip (TJ Lokomotiva Vršovice)</v>
      </c>
      <c r="C174" s="69" t="str">
        <f>C168</f>
        <v>Veselý Filip (TJ Lokomotiva Vršovice)</v>
      </c>
      <c r="D174" s="10" t="s">
        <v>290</v>
      </c>
      <c r="E174" s="69" t="str">
        <f>C167</f>
        <v>Jirkovský Antonín (TJ Slovan Lochovice)</v>
      </c>
      <c r="F174" s="69" t="str">
        <f>C167</f>
        <v>Jirkovský Antonín (TJ Slovan Lochovice)</v>
      </c>
      <c r="G174" s="69"/>
      <c r="H174" s="25">
        <v>4</v>
      </c>
      <c r="I174" s="25">
        <v>-11</v>
      </c>
      <c r="J174" s="25">
        <v>16</v>
      </c>
      <c r="K174" s="25">
        <v>-9</v>
      </c>
      <c r="L174" s="25">
        <v>-6</v>
      </c>
      <c r="M174" s="10" t="str">
        <f>IF(H174="","",IF(AND(K174="",J174&lt;0),"0:3",IF(AND(K174="",J174&gt;=0),"3:0",IF(AND(L174="",K174&lt;0),"1:3",IF(AND(L174="",K174&gt;=0),"3:1",IF(L174&lt;0,"2:3","3:2"))))))</f>
        <v>2:3</v>
      </c>
    </row>
    <row r="175" spans="2:13" ht="15">
      <c r="B175" s="71" t="str">
        <f>C165</f>
        <v>Sláčal Pavel (TJ Lokomotiva Nymburk)</v>
      </c>
      <c r="C175" s="71" t="str">
        <f>C166</f>
        <v>Beran Tomáš (TJ Sokol Čáslav)</v>
      </c>
      <c r="D175" s="10" t="s">
        <v>290</v>
      </c>
      <c r="E175" s="69" t="str">
        <f>C166</f>
        <v>Beran Tomáš (TJ Sokol Čáslav)</v>
      </c>
      <c r="F175" s="69" t="str">
        <f>C166</f>
        <v>Beran Tomáš (TJ Sokol Čáslav)</v>
      </c>
      <c r="G175" s="69"/>
      <c r="H175" s="25">
        <v>7</v>
      </c>
      <c r="I175" s="25">
        <v>-7</v>
      </c>
      <c r="J175" s="25">
        <v>7</v>
      </c>
      <c r="K175" s="25">
        <v>-7</v>
      </c>
      <c r="L175" s="25">
        <v>12</v>
      </c>
      <c r="M175" s="10" t="str">
        <f>IF(H175="","",IF(AND(K175="",J175&lt;0),"0:3",IF(AND(K175="",J175&gt;=0),"3:0",IF(AND(L175="",K175&lt;0),"1:3",IF(AND(L175="",K175&gt;=0),"3:1",IF(L175&lt;0,"2:3","3:2"))))))</f>
        <v>3:2</v>
      </c>
    </row>
    <row r="176" spans="2:13" ht="15">
      <c r="B176" s="70" t="s">
        <v>292</v>
      </c>
      <c r="C176" s="70"/>
      <c r="D176" s="70"/>
      <c r="E176" s="70"/>
      <c r="F176" s="70"/>
      <c r="G176" s="70"/>
      <c r="H176" s="9" t="s">
        <v>284</v>
      </c>
      <c r="I176" s="9" t="s">
        <v>285</v>
      </c>
      <c r="J176" s="9" t="s">
        <v>286</v>
      </c>
      <c r="K176" s="9" t="s">
        <v>287</v>
      </c>
      <c r="L176" s="9" t="s">
        <v>288</v>
      </c>
      <c r="M176" s="9" t="s">
        <v>289</v>
      </c>
    </row>
    <row r="177" spans="2:13" ht="15">
      <c r="B177" s="69" t="str">
        <f>C166</f>
        <v>Beran Tomáš (TJ Sokol Čáslav)</v>
      </c>
      <c r="C177" s="69" t="e">
        <f>#REF!</f>
        <v>#REF!</v>
      </c>
      <c r="D177" s="10" t="s">
        <v>290</v>
      </c>
      <c r="E177" s="69" t="str">
        <f>C168</f>
        <v>Veselý Filip (TJ Lokomotiva Vršovice)</v>
      </c>
      <c r="F177" s="69" t="str">
        <f>C168</f>
        <v>Veselý Filip (TJ Lokomotiva Vršovice)</v>
      </c>
      <c r="G177" s="69"/>
      <c r="H177" s="25">
        <v>4</v>
      </c>
      <c r="I177" s="25">
        <v>6</v>
      </c>
      <c r="J177" s="25">
        <v>-8</v>
      </c>
      <c r="K177" s="25">
        <v>6</v>
      </c>
      <c r="L177" s="25"/>
      <c r="M177" s="10" t="str">
        <f>IF(H177="","",IF(AND(K177="",J177&lt;0),"0:3",IF(AND(K177="",J177&gt;=0),"3:0",IF(AND(L177="",K177&lt;0),"1:3",IF(AND(L177="",K177&gt;=0),"3:1",IF(L177&lt;0,"2:3","3:2"))))))</f>
        <v>3:1</v>
      </c>
    </row>
    <row r="178" spans="2:13" ht="15">
      <c r="B178" s="69" t="str">
        <f>C167</f>
        <v>Jirkovský Antonín (TJ Slovan Lochovice)</v>
      </c>
      <c r="C178" s="69" t="e">
        <f>#REF!</f>
        <v>#REF!</v>
      </c>
      <c r="D178" s="10" t="s">
        <v>290</v>
      </c>
      <c r="E178" s="71" t="str">
        <f>C165</f>
        <v>Sláčal Pavel (TJ Lokomotiva Nymburk)</v>
      </c>
      <c r="F178" s="71" t="str">
        <f>C165</f>
        <v>Sláčal Pavel (TJ Lokomotiva Nymburk)</v>
      </c>
      <c r="G178" s="71"/>
      <c r="H178" s="25">
        <v>-1</v>
      </c>
      <c r="I178" s="25">
        <v>-5</v>
      </c>
      <c r="J178" s="25">
        <v>-7</v>
      </c>
      <c r="K178" s="25"/>
      <c r="L178" s="25"/>
      <c r="M178" s="10" t="str">
        <f>IF(H178="","",IF(AND(K178="",J178&lt;0),"0:3",IF(AND(K178="",J178&gt;=0),"3:0",IF(AND(L178="",K178&lt;0),"1:3",IF(AND(L178="",K178&gt;=0),"3:1",IF(L178&lt;0,"2:3","3:2"))))))</f>
        <v>0:3</v>
      </c>
    </row>
    <row r="179" ht="15.75" thickBot="1"/>
    <row r="180" spans="1:11" ht="42" customHeight="1" thickBot="1">
      <c r="A180" s="28">
        <v>12</v>
      </c>
      <c r="B180" s="74" t="s">
        <v>379</v>
      </c>
      <c r="C180" s="75"/>
      <c r="D180" s="76"/>
      <c r="E180" s="13" t="str">
        <f>C181</f>
        <v>Havlík Vít (TJ AŠ Mladá Boleslav)</v>
      </c>
      <c r="F180" s="14" t="str">
        <f>C182</f>
        <v>Šípková Nela (TJ AŠ Mladá Boleslav)</v>
      </c>
      <c r="G180" s="14" t="str">
        <f>C183</f>
        <v>Švec Martin (TTC Příbram)</v>
      </c>
      <c r="H180" s="14" t="str">
        <f>C184</f>
        <v>Kóňa Marek (TJ AŠ Mladá Boleslav)</v>
      </c>
      <c r="I180" s="13" t="s">
        <v>280</v>
      </c>
      <c r="J180" s="14" t="s">
        <v>281</v>
      </c>
      <c r="K180" s="15" t="s">
        <v>282</v>
      </c>
    </row>
    <row r="181" spans="1:11" ht="15">
      <c r="A181" s="28" t="str">
        <f>CONCATENATE($A$180,"_",K181)</f>
        <v>12_2</v>
      </c>
      <c r="B181" s="16" t="s">
        <v>334</v>
      </c>
      <c r="C181" s="77" t="str">
        <f>VLOOKUP(B181,$A$101:$H$104,3,0)</f>
        <v>Havlík Vít (TJ AŠ Mladá Boleslav)</v>
      </c>
      <c r="D181" s="78"/>
      <c r="E181" s="17" t="s">
        <v>279</v>
      </c>
      <c r="F181" s="18" t="str">
        <f>M191</f>
        <v>3:0</v>
      </c>
      <c r="G181" s="18" t="str">
        <f>CONCATENATE(RIGHT(E183,1),MID(E183,2,1),LEFT(E183,1))</f>
        <v>0:3</v>
      </c>
      <c r="H181" s="18" t="str">
        <f>M187</f>
        <v>3:0</v>
      </c>
      <c r="I181" s="19" t="str">
        <f>CONCATENATE(LEFT(F181,1)+LEFT(G181,1)+LEFT(H181,1),":",RIGHT(F181,1)+RIGHT(G181,1)+RIGHT(H181,1))</f>
        <v>6:3</v>
      </c>
      <c r="J181" s="18">
        <f>IF(ISERROR(I181),"",IF(LEFT(F181,1)="3",2,1)+IF(LEFT(G181,1)="3",2,1)+IF(LEFT(H181,1)="3",2,1))</f>
        <v>5</v>
      </c>
      <c r="K181" s="22">
        <v>2</v>
      </c>
    </row>
    <row r="182" spans="1:12" ht="15">
      <c r="A182" s="28" t="str">
        <f>CONCATENATE($A$180,"_",K182)</f>
        <v>12_4</v>
      </c>
      <c r="B182" s="20" t="s">
        <v>335</v>
      </c>
      <c r="C182" s="79" t="str">
        <f>VLOOKUP(B182,$A$101:$H$104,3,0)</f>
        <v>Šípková Nela (TJ AŠ Mladá Boleslav)</v>
      </c>
      <c r="D182" s="80"/>
      <c r="E182" s="11" t="str">
        <f>CONCATENATE(RIGHT(F181,1),MID(F181,2,1),LEFT(F181,1))</f>
        <v>0:3</v>
      </c>
      <c r="F182" s="3" t="s">
        <v>279</v>
      </c>
      <c r="G182" s="4" t="str">
        <f>M188</f>
        <v>3:2</v>
      </c>
      <c r="H182" s="4" t="str">
        <f>M193</f>
        <v>1:3</v>
      </c>
      <c r="I182" s="5" t="str">
        <f>CONCATENATE(LEFT(E182,1)+LEFT(G182,1)+LEFT(H182,1),":",RIGHT(E182,1)+RIGHT(G182,1)+RIGHT(H182,1))</f>
        <v>4:8</v>
      </c>
      <c r="J182" s="4">
        <f>IF(ISERROR(I182),"",IF(LEFT(E182,1)="3",2,1)+IF(LEFT(G182,1)="3",2,1)+IF(LEFT(H182,1)="3",2,1))</f>
        <v>4</v>
      </c>
      <c r="K182" s="23">
        <v>4</v>
      </c>
      <c r="L182" s="33"/>
    </row>
    <row r="183" spans="1:11" ht="15">
      <c r="A183" s="28" t="str">
        <f>CONCATENATE($A$180,"_",K183)</f>
        <v>12_1</v>
      </c>
      <c r="B183" s="20" t="s">
        <v>336</v>
      </c>
      <c r="C183" s="79" t="str">
        <f>VLOOKUP(B183,$A$117:$H$120,3,0)</f>
        <v>Švec Martin (TTC Příbram)</v>
      </c>
      <c r="D183" s="80"/>
      <c r="E183" s="11" t="str">
        <f>M194</f>
        <v>3:0</v>
      </c>
      <c r="F183" s="4" t="str">
        <f>CONCATENATE(RIGHT(G182,1),MID(G182,2,1),LEFT(G182,1))</f>
        <v>2:3</v>
      </c>
      <c r="G183" s="3" t="s">
        <v>279</v>
      </c>
      <c r="H183" s="4" t="str">
        <f>CONCATENATE(RIGHT(G184,1),MID(G184,2,1),LEFT(G184,1))</f>
        <v>3:1</v>
      </c>
      <c r="I183" s="5" t="str">
        <f>CONCATENATE(LEFT(E183,1)+LEFT(F183,1)+LEFT(H183,1),":",RIGHT(E183,1)+RIGHT(F183,1)+RIGHT(H183,1))</f>
        <v>8:4</v>
      </c>
      <c r="J183" s="4">
        <f>IF(ISERROR(I183),"",IF(LEFT(E183,1)="3",2,1)+IF(LEFT(F183,1)="3",2,1)+IF(LEFT(H183,1)="3",2,1))</f>
        <v>5</v>
      </c>
      <c r="K183" s="23">
        <v>1</v>
      </c>
    </row>
    <row r="184" spans="1:11" ht="15.75" thickBot="1">
      <c r="A184" s="28" t="str">
        <f>CONCATENATE($A$180,"_",K184)</f>
        <v>12_3</v>
      </c>
      <c r="B184" s="21" t="s">
        <v>337</v>
      </c>
      <c r="C184" s="72" t="str">
        <f>VLOOKUP(B184,$A$117:$H$120,3,0)</f>
        <v>Kóňa Marek (TJ AŠ Mladá Boleslav)</v>
      </c>
      <c r="D184" s="73"/>
      <c r="E184" s="12" t="str">
        <f>CONCATENATE(RIGHT(H181,1),MID(H181,2,1),LEFT(H181,1))</f>
        <v>0:3</v>
      </c>
      <c r="F184" s="6" t="str">
        <f>CONCATENATE(RIGHT(H182,1),MID(H182,2,1),LEFT(H182,1))</f>
        <v>3:1</v>
      </c>
      <c r="G184" s="6" t="str">
        <f>M190</f>
        <v>1:3</v>
      </c>
      <c r="H184" s="7" t="s">
        <v>279</v>
      </c>
      <c r="I184" s="8" t="str">
        <f>CONCATENATE(LEFT(E184,1)+LEFT(F184,1)+LEFT(G184,1),":",RIGHT(E184,1)+RIGHT(F184,1)+RIGHT(G184,1))</f>
        <v>4:7</v>
      </c>
      <c r="J184" s="6">
        <f>IF(ISERROR(I184),"",IF(LEFT(E184,1)="3",2,1)+IF(LEFT(F184,1)="3",2,1)+IF(LEFT(G184,1)="3",2,1))</f>
        <v>4</v>
      </c>
      <c r="K184" s="24">
        <v>3</v>
      </c>
    </row>
    <row r="186" spans="2:13" ht="15">
      <c r="B186" s="70" t="s">
        <v>283</v>
      </c>
      <c r="C186" s="70"/>
      <c r="D186" s="70"/>
      <c r="E186" s="70"/>
      <c r="F186" s="70"/>
      <c r="G186" s="70"/>
      <c r="H186" s="9" t="s">
        <v>284</v>
      </c>
      <c r="I186" s="9" t="s">
        <v>285</v>
      </c>
      <c r="J186" s="9" t="s">
        <v>286</v>
      </c>
      <c r="K186" s="9" t="s">
        <v>287</v>
      </c>
      <c r="L186" s="9" t="s">
        <v>288</v>
      </c>
      <c r="M186" s="9" t="s">
        <v>289</v>
      </c>
    </row>
    <row r="187" spans="2:13" ht="15">
      <c r="B187" s="69" t="str">
        <f>C181</f>
        <v>Havlík Vít (TJ AŠ Mladá Boleslav)</v>
      </c>
      <c r="C187" s="69"/>
      <c r="D187" s="10" t="s">
        <v>290</v>
      </c>
      <c r="E187" s="69" t="str">
        <f>C184</f>
        <v>Kóňa Marek (TJ AŠ Mladá Boleslav)</v>
      </c>
      <c r="F187" s="69"/>
      <c r="G187" s="69"/>
      <c r="H187" s="25">
        <v>7</v>
      </c>
      <c r="I187" s="25">
        <v>5</v>
      </c>
      <c r="J187" s="25">
        <v>1</v>
      </c>
      <c r="K187" s="25"/>
      <c r="L187" s="25"/>
      <c r="M187" s="10" t="str">
        <f>IF(H187="","",IF(AND(K187="",J187&lt;0),"0:3",IF(AND(K187="",J187&gt;=0),"3:0",IF(AND(L187="",K187&lt;0),"1:3",IF(AND(L187="",K187&gt;=0),"3:1",IF(L187&lt;0,"2:3","3:2"))))))</f>
        <v>3:0</v>
      </c>
    </row>
    <row r="188" spans="2:13" ht="15">
      <c r="B188" s="69" t="str">
        <f>C182</f>
        <v>Šípková Nela (TJ AŠ Mladá Boleslav)</v>
      </c>
      <c r="C188" s="69" t="e">
        <f>#REF!</f>
        <v>#REF!</v>
      </c>
      <c r="D188" s="10" t="s">
        <v>290</v>
      </c>
      <c r="E188" s="69" t="str">
        <f>C183</f>
        <v>Švec Martin (TTC Příbram)</v>
      </c>
      <c r="F188" s="69" t="str">
        <f>C183</f>
        <v>Švec Martin (TTC Příbram)</v>
      </c>
      <c r="G188" s="69"/>
      <c r="H188" s="25">
        <v>-10</v>
      </c>
      <c r="I188" s="25">
        <v>8</v>
      </c>
      <c r="J188" s="25">
        <v>-9</v>
      </c>
      <c r="K188" s="25">
        <v>13</v>
      </c>
      <c r="L188" s="25">
        <v>6</v>
      </c>
      <c r="M188" s="10" t="str">
        <f>IF(H188="","",IF(AND(K188="",J188&lt;0),"0:3",IF(AND(K188="",J188&gt;=0),"3:0",IF(AND(L188="",K188&lt;0),"1:3",IF(AND(L188="",K188&gt;=0),"3:1",IF(L188&lt;0,"2:3","3:2"))))))</f>
        <v>3:2</v>
      </c>
    </row>
    <row r="189" spans="2:13" ht="15">
      <c r="B189" s="70" t="s">
        <v>291</v>
      </c>
      <c r="C189" s="70"/>
      <c r="D189" s="70"/>
      <c r="E189" s="70"/>
      <c r="F189" s="70"/>
      <c r="G189" s="70"/>
      <c r="H189" s="9" t="s">
        <v>284</v>
      </c>
      <c r="I189" s="9" t="s">
        <v>285</v>
      </c>
      <c r="J189" s="9" t="s">
        <v>286</v>
      </c>
      <c r="K189" s="9" t="s">
        <v>287</v>
      </c>
      <c r="L189" s="9" t="s">
        <v>288</v>
      </c>
      <c r="M189" s="9" t="s">
        <v>289</v>
      </c>
    </row>
    <row r="190" spans="2:13" ht="15">
      <c r="B190" s="69" t="str">
        <f>C184</f>
        <v>Kóňa Marek (TJ AŠ Mladá Boleslav)</v>
      </c>
      <c r="C190" s="69" t="str">
        <f>C184</f>
        <v>Kóňa Marek (TJ AŠ Mladá Boleslav)</v>
      </c>
      <c r="D190" s="10" t="s">
        <v>290</v>
      </c>
      <c r="E190" s="69" t="str">
        <f>C183</f>
        <v>Švec Martin (TTC Příbram)</v>
      </c>
      <c r="F190" s="69" t="str">
        <f>C183</f>
        <v>Švec Martin (TTC Příbram)</v>
      </c>
      <c r="G190" s="69"/>
      <c r="H190" s="25">
        <v>-2</v>
      </c>
      <c r="I190" s="25">
        <v>-7</v>
      </c>
      <c r="J190" s="25">
        <v>6</v>
      </c>
      <c r="K190" s="25">
        <v>-9</v>
      </c>
      <c r="L190" s="25"/>
      <c r="M190" s="10" t="str">
        <f>IF(H190="","",IF(AND(K190="",J190&lt;0),"0:3",IF(AND(K190="",J190&gt;=0),"3:0",IF(AND(L190="",K190&lt;0),"1:3",IF(AND(L190="",K190&gt;=0),"3:1",IF(L190&lt;0,"2:3","3:2"))))))</f>
        <v>1:3</v>
      </c>
    </row>
    <row r="191" spans="2:13" ht="15">
      <c r="B191" s="69" t="str">
        <f>C181</f>
        <v>Havlík Vít (TJ AŠ Mladá Boleslav)</v>
      </c>
      <c r="C191" s="69" t="str">
        <f>C182</f>
        <v>Šípková Nela (TJ AŠ Mladá Boleslav)</v>
      </c>
      <c r="D191" s="10" t="s">
        <v>290</v>
      </c>
      <c r="E191" s="69" t="str">
        <f>C182</f>
        <v>Šípková Nela (TJ AŠ Mladá Boleslav)</v>
      </c>
      <c r="F191" s="69" t="str">
        <f>C182</f>
        <v>Šípková Nela (TJ AŠ Mladá Boleslav)</v>
      </c>
      <c r="G191" s="69"/>
      <c r="H191" s="25">
        <v>5</v>
      </c>
      <c r="I191" s="25">
        <v>5</v>
      </c>
      <c r="J191" s="25">
        <v>9</v>
      </c>
      <c r="K191" s="25"/>
      <c r="L191" s="25"/>
      <c r="M191" s="10" t="str">
        <f>IF(H191="","",IF(AND(K191="",J191&lt;0),"0:3",IF(AND(K191="",J191&gt;=0),"3:0",IF(AND(L191="",K191&lt;0),"1:3",IF(AND(L191="",K191&gt;=0),"3:1",IF(L191&lt;0,"2:3","3:2"))))))</f>
        <v>3:0</v>
      </c>
    </row>
    <row r="192" spans="2:13" ht="15">
      <c r="B192" s="70" t="s">
        <v>292</v>
      </c>
      <c r="C192" s="70"/>
      <c r="D192" s="70"/>
      <c r="E192" s="70"/>
      <c r="F192" s="70"/>
      <c r="G192" s="70"/>
      <c r="H192" s="9" t="s">
        <v>284</v>
      </c>
      <c r="I192" s="9" t="s">
        <v>285</v>
      </c>
      <c r="J192" s="9" t="s">
        <v>286</v>
      </c>
      <c r="K192" s="9" t="s">
        <v>287</v>
      </c>
      <c r="L192" s="9" t="s">
        <v>288</v>
      </c>
      <c r="M192" s="9" t="s">
        <v>289</v>
      </c>
    </row>
    <row r="193" spans="2:13" ht="15">
      <c r="B193" s="69" t="str">
        <f>C182</f>
        <v>Šípková Nela (TJ AŠ Mladá Boleslav)</v>
      </c>
      <c r="C193" s="69" t="e">
        <f>#REF!</f>
        <v>#REF!</v>
      </c>
      <c r="D193" s="10" t="s">
        <v>290</v>
      </c>
      <c r="E193" s="69" t="str">
        <f>C184</f>
        <v>Kóňa Marek (TJ AŠ Mladá Boleslav)</v>
      </c>
      <c r="F193" s="69" t="str">
        <f>C184</f>
        <v>Kóňa Marek (TJ AŠ Mladá Boleslav)</v>
      </c>
      <c r="G193" s="69"/>
      <c r="H193" s="25">
        <v>-6</v>
      </c>
      <c r="I193" s="25">
        <v>5</v>
      </c>
      <c r="J193" s="25">
        <v>-9</v>
      </c>
      <c r="K193" s="25">
        <v>-8</v>
      </c>
      <c r="L193" s="25"/>
      <c r="M193" s="10" t="str">
        <f>IF(H193="","",IF(AND(K193="",J193&lt;0),"0:3",IF(AND(K193="",J193&gt;=0),"3:0",IF(AND(L193="",K193&lt;0),"1:3",IF(AND(L193="",K193&gt;=0),"3:1",IF(L193&lt;0,"2:3","3:2"))))))</f>
        <v>1:3</v>
      </c>
    </row>
    <row r="194" spans="2:13" ht="15">
      <c r="B194" s="69" t="str">
        <f>C183</f>
        <v>Švec Martin (TTC Příbram)</v>
      </c>
      <c r="C194" s="69" t="e">
        <f>#REF!</f>
        <v>#REF!</v>
      </c>
      <c r="D194" s="10" t="s">
        <v>290</v>
      </c>
      <c r="E194" s="69" t="str">
        <f>C181</f>
        <v>Havlík Vít (TJ AŠ Mladá Boleslav)</v>
      </c>
      <c r="F194" s="69" t="str">
        <f>C181</f>
        <v>Havlík Vít (TJ AŠ Mladá Boleslav)</v>
      </c>
      <c r="G194" s="69"/>
      <c r="H194" s="25">
        <v>8</v>
      </c>
      <c r="I194" s="25">
        <v>6</v>
      </c>
      <c r="J194" s="25">
        <v>14</v>
      </c>
      <c r="K194" s="25"/>
      <c r="L194" s="25"/>
      <c r="M194" s="10" t="str">
        <f>IF(H194="","",IF(AND(K194="",J194&lt;0),"0:3",IF(AND(K194="",J194&gt;=0),"3:0",IF(AND(L194="",K194&lt;0),"1:3",IF(AND(L194="",K194&gt;=0),"3:1",IF(L194&lt;0,"2:3","3:2"))))))</f>
        <v>3:0</v>
      </c>
    </row>
  </sheetData>
  <sheetProtection sheet="1" objects="1" scenarios="1"/>
  <mergeCells count="236">
    <mergeCell ref="B9:C9"/>
    <mergeCell ref="E9:G9"/>
    <mergeCell ref="C5:D5"/>
    <mergeCell ref="B7:G7"/>
    <mergeCell ref="B8:C8"/>
    <mergeCell ref="E8:G8"/>
    <mergeCell ref="B1:D1"/>
    <mergeCell ref="C2:D2"/>
    <mergeCell ref="C3:D3"/>
    <mergeCell ref="C4:D4"/>
    <mergeCell ref="C20:D20"/>
    <mergeCell ref="C21:D21"/>
    <mergeCell ref="B10:G10"/>
    <mergeCell ref="B11:C11"/>
    <mergeCell ref="E11:G11"/>
    <mergeCell ref="B15:C15"/>
    <mergeCell ref="E15:G15"/>
    <mergeCell ref="B18:D18"/>
    <mergeCell ref="C19:D19"/>
    <mergeCell ref="B12:C12"/>
    <mergeCell ref="E12:G12"/>
    <mergeCell ref="B13:G13"/>
    <mergeCell ref="B14:C14"/>
    <mergeCell ref="E14:G14"/>
    <mergeCell ref="B30:G30"/>
    <mergeCell ref="B31:C31"/>
    <mergeCell ref="E31:G31"/>
    <mergeCell ref="C22:D22"/>
    <mergeCell ref="B24:G24"/>
    <mergeCell ref="B27:G27"/>
    <mergeCell ref="B28:C28"/>
    <mergeCell ref="E28:G28"/>
    <mergeCell ref="B29:C29"/>
    <mergeCell ref="E29:G29"/>
    <mergeCell ref="B25:C25"/>
    <mergeCell ref="E25:G25"/>
    <mergeCell ref="B26:C26"/>
    <mergeCell ref="E26:G26"/>
    <mergeCell ref="B42:C42"/>
    <mergeCell ref="E42:G42"/>
    <mergeCell ref="B32:C32"/>
    <mergeCell ref="E32:G32"/>
    <mergeCell ref="C38:D38"/>
    <mergeCell ref="B40:G40"/>
    <mergeCell ref="B41:C41"/>
    <mergeCell ref="E41:G41"/>
    <mergeCell ref="B34:D34"/>
    <mergeCell ref="C35:D35"/>
    <mergeCell ref="C36:D36"/>
    <mergeCell ref="C37:D37"/>
    <mergeCell ref="C53:D53"/>
    <mergeCell ref="C54:D54"/>
    <mergeCell ref="B43:G43"/>
    <mergeCell ref="B44:C44"/>
    <mergeCell ref="E44:G44"/>
    <mergeCell ref="B48:C48"/>
    <mergeCell ref="E48:G48"/>
    <mergeCell ref="B51:D51"/>
    <mergeCell ref="C52:D52"/>
    <mergeCell ref="B45:C45"/>
    <mergeCell ref="E45:G45"/>
    <mergeCell ref="B46:G46"/>
    <mergeCell ref="B47:C47"/>
    <mergeCell ref="E47:G47"/>
    <mergeCell ref="B63:G63"/>
    <mergeCell ref="B64:C64"/>
    <mergeCell ref="E64:G64"/>
    <mergeCell ref="C55:D55"/>
    <mergeCell ref="B57:G57"/>
    <mergeCell ref="B60:G60"/>
    <mergeCell ref="B61:C61"/>
    <mergeCell ref="E61:G61"/>
    <mergeCell ref="B62:C62"/>
    <mergeCell ref="E62:G62"/>
    <mergeCell ref="B58:C58"/>
    <mergeCell ref="E58:G58"/>
    <mergeCell ref="B59:C59"/>
    <mergeCell ref="E59:G59"/>
    <mergeCell ref="B75:C75"/>
    <mergeCell ref="E75:G75"/>
    <mergeCell ref="B65:C65"/>
    <mergeCell ref="E65:G65"/>
    <mergeCell ref="C71:D71"/>
    <mergeCell ref="B73:G73"/>
    <mergeCell ref="B74:C74"/>
    <mergeCell ref="E74:G74"/>
    <mergeCell ref="B67:D67"/>
    <mergeCell ref="C68:D68"/>
    <mergeCell ref="C69:D69"/>
    <mergeCell ref="C70:D70"/>
    <mergeCell ref="C85:D85"/>
    <mergeCell ref="C86:D86"/>
    <mergeCell ref="B76:G76"/>
    <mergeCell ref="B77:C77"/>
    <mergeCell ref="E77:G77"/>
    <mergeCell ref="B81:C81"/>
    <mergeCell ref="E81:G81"/>
    <mergeCell ref="B83:D83"/>
    <mergeCell ref="C84:D84"/>
    <mergeCell ref="B78:C78"/>
    <mergeCell ref="E78:G78"/>
    <mergeCell ref="B79:G79"/>
    <mergeCell ref="B80:C80"/>
    <mergeCell ref="E80:G80"/>
    <mergeCell ref="B95:G95"/>
    <mergeCell ref="B96:C96"/>
    <mergeCell ref="E96:G96"/>
    <mergeCell ref="C87:D87"/>
    <mergeCell ref="B89:G89"/>
    <mergeCell ref="B92:G92"/>
    <mergeCell ref="B93:C93"/>
    <mergeCell ref="E93:G93"/>
    <mergeCell ref="B94:C94"/>
    <mergeCell ref="E94:G94"/>
    <mergeCell ref="B90:C90"/>
    <mergeCell ref="E90:G90"/>
    <mergeCell ref="B91:C91"/>
    <mergeCell ref="E91:G91"/>
    <mergeCell ref="B108:C108"/>
    <mergeCell ref="E108:G108"/>
    <mergeCell ref="B97:C97"/>
    <mergeCell ref="E97:G97"/>
    <mergeCell ref="C104:D104"/>
    <mergeCell ref="B106:G106"/>
    <mergeCell ref="B107:C107"/>
    <mergeCell ref="E107:G107"/>
    <mergeCell ref="B100:D100"/>
    <mergeCell ref="C101:D101"/>
    <mergeCell ref="C102:D102"/>
    <mergeCell ref="C103:D103"/>
    <mergeCell ref="C118:D118"/>
    <mergeCell ref="C119:D119"/>
    <mergeCell ref="B109:G109"/>
    <mergeCell ref="B110:C110"/>
    <mergeCell ref="E110:G110"/>
    <mergeCell ref="B114:C114"/>
    <mergeCell ref="E114:G114"/>
    <mergeCell ref="B116:D116"/>
    <mergeCell ref="C117:D117"/>
    <mergeCell ref="B111:C111"/>
    <mergeCell ref="E111:G111"/>
    <mergeCell ref="B112:G112"/>
    <mergeCell ref="B113:C113"/>
    <mergeCell ref="E113:G113"/>
    <mergeCell ref="B128:G128"/>
    <mergeCell ref="B129:C129"/>
    <mergeCell ref="E129:G129"/>
    <mergeCell ref="C120:D120"/>
    <mergeCell ref="B122:G122"/>
    <mergeCell ref="B125:G125"/>
    <mergeCell ref="B126:C126"/>
    <mergeCell ref="E126:G126"/>
    <mergeCell ref="B127:C127"/>
    <mergeCell ref="E127:G127"/>
    <mergeCell ref="B123:C123"/>
    <mergeCell ref="E123:G123"/>
    <mergeCell ref="B124:C124"/>
    <mergeCell ref="E124:G124"/>
    <mergeCell ref="B141:C141"/>
    <mergeCell ref="E141:G141"/>
    <mergeCell ref="B130:C130"/>
    <mergeCell ref="E130:G130"/>
    <mergeCell ref="C137:D137"/>
    <mergeCell ref="B139:G139"/>
    <mergeCell ref="B140:C140"/>
    <mergeCell ref="E140:G140"/>
    <mergeCell ref="B133:D133"/>
    <mergeCell ref="C134:D134"/>
    <mergeCell ref="C135:D135"/>
    <mergeCell ref="C136:D136"/>
    <mergeCell ref="B153:G153"/>
    <mergeCell ref="B154:C154"/>
    <mergeCell ref="E154:G154"/>
    <mergeCell ref="B142:G142"/>
    <mergeCell ref="B143:C143"/>
    <mergeCell ref="E143:G143"/>
    <mergeCell ref="B155:C155"/>
    <mergeCell ref="E155:G155"/>
    <mergeCell ref="B144:G144"/>
    <mergeCell ref="B145:C145"/>
    <mergeCell ref="E145:G145"/>
    <mergeCell ref="B147:D147"/>
    <mergeCell ref="C148:D148"/>
    <mergeCell ref="C149:D149"/>
    <mergeCell ref="C150:D150"/>
    <mergeCell ref="C151:D151"/>
    <mergeCell ref="B159:G159"/>
    <mergeCell ref="B160:C160"/>
    <mergeCell ref="E160:G160"/>
    <mergeCell ref="B161:C161"/>
    <mergeCell ref="E161:G161"/>
    <mergeCell ref="B156:G156"/>
    <mergeCell ref="B157:C157"/>
    <mergeCell ref="E157:G157"/>
    <mergeCell ref="B158:C158"/>
    <mergeCell ref="E158:G158"/>
    <mergeCell ref="B174:C174"/>
    <mergeCell ref="E174:G174"/>
    <mergeCell ref="B164:D164"/>
    <mergeCell ref="C165:D165"/>
    <mergeCell ref="E175:G175"/>
    <mergeCell ref="C166:D166"/>
    <mergeCell ref="C167:D167"/>
    <mergeCell ref="C168:D168"/>
    <mergeCell ref="B170:G170"/>
    <mergeCell ref="B171:C171"/>
    <mergeCell ref="E171:G171"/>
    <mergeCell ref="B172:C172"/>
    <mergeCell ref="E172:G172"/>
    <mergeCell ref="B173:G173"/>
    <mergeCell ref="C182:D182"/>
    <mergeCell ref="C183:D183"/>
    <mergeCell ref="C184:D184"/>
    <mergeCell ref="B175:C175"/>
    <mergeCell ref="B186:G186"/>
    <mergeCell ref="B187:C187"/>
    <mergeCell ref="E187:G187"/>
    <mergeCell ref="B176:G176"/>
    <mergeCell ref="B177:C177"/>
    <mergeCell ref="E177:G177"/>
    <mergeCell ref="B178:C178"/>
    <mergeCell ref="E178:G178"/>
    <mergeCell ref="B180:D180"/>
    <mergeCell ref="C181:D181"/>
    <mergeCell ref="B192:G192"/>
    <mergeCell ref="B193:C193"/>
    <mergeCell ref="E193:G193"/>
    <mergeCell ref="B194:C194"/>
    <mergeCell ref="E194:G194"/>
    <mergeCell ref="B191:C191"/>
    <mergeCell ref="E191:G191"/>
    <mergeCell ref="B188:C188"/>
    <mergeCell ref="E188:G188"/>
    <mergeCell ref="B189:G189"/>
    <mergeCell ref="B190:C190"/>
    <mergeCell ref="E190:G190"/>
  </mergeCells>
  <conditionalFormatting sqref="I2">
    <cfRule type="expression" priority="22" dxfId="0">
      <formula>ISERROR(I2)</formula>
    </cfRule>
  </conditionalFormatting>
  <conditionalFormatting sqref="I3:I5">
    <cfRule type="expression" priority="21" dxfId="0">
      <formula>ISERROR(I3)</formula>
    </cfRule>
  </conditionalFormatting>
  <conditionalFormatting sqref="I19">
    <cfRule type="expression" priority="20" dxfId="0">
      <formula>ISERROR(I19)</formula>
    </cfRule>
  </conditionalFormatting>
  <conditionalFormatting sqref="I20:I22">
    <cfRule type="expression" priority="19" dxfId="0">
      <formula>ISERROR(I20)</formula>
    </cfRule>
  </conditionalFormatting>
  <conditionalFormatting sqref="I35">
    <cfRule type="expression" priority="18" dxfId="0">
      <formula>ISERROR(I35)</formula>
    </cfRule>
  </conditionalFormatting>
  <conditionalFormatting sqref="I36:I38">
    <cfRule type="expression" priority="17" dxfId="0">
      <formula>ISERROR(I36)</formula>
    </cfRule>
  </conditionalFormatting>
  <conditionalFormatting sqref="I52">
    <cfRule type="expression" priority="16" dxfId="0">
      <formula>ISERROR(I52)</formula>
    </cfRule>
  </conditionalFormatting>
  <conditionalFormatting sqref="I53:I55">
    <cfRule type="expression" priority="15" dxfId="0">
      <formula>ISERROR(I53)</formula>
    </cfRule>
  </conditionalFormatting>
  <conditionalFormatting sqref="I68">
    <cfRule type="expression" priority="14" dxfId="0">
      <formula>ISERROR(I68)</formula>
    </cfRule>
  </conditionalFormatting>
  <conditionalFormatting sqref="I69:I71">
    <cfRule type="expression" priority="13" dxfId="0">
      <formula>ISERROR(I69)</formula>
    </cfRule>
  </conditionalFormatting>
  <conditionalFormatting sqref="I84">
    <cfRule type="expression" priority="12" dxfId="0">
      <formula>ISERROR(I84)</formula>
    </cfRule>
  </conditionalFormatting>
  <conditionalFormatting sqref="I85:I87">
    <cfRule type="expression" priority="11" dxfId="0">
      <formula>ISERROR(I85)</formula>
    </cfRule>
  </conditionalFormatting>
  <conditionalFormatting sqref="I101">
    <cfRule type="expression" priority="10" dxfId="0">
      <formula>ISERROR(I101)</formula>
    </cfRule>
  </conditionalFormatting>
  <conditionalFormatting sqref="I102:I104">
    <cfRule type="expression" priority="9" dxfId="0">
      <formula>ISERROR(I102)</formula>
    </cfRule>
  </conditionalFormatting>
  <conditionalFormatting sqref="I117">
    <cfRule type="expression" priority="8" dxfId="0">
      <formula>ISERROR(I117)</formula>
    </cfRule>
  </conditionalFormatting>
  <conditionalFormatting sqref="I118:I120">
    <cfRule type="expression" priority="7" dxfId="0">
      <formula>ISERROR(I118)</formula>
    </cfRule>
  </conditionalFormatting>
  <conditionalFormatting sqref="I148">
    <cfRule type="expression" priority="6" dxfId="0">
      <formula>ISERROR(I148)</formula>
    </cfRule>
  </conditionalFormatting>
  <conditionalFormatting sqref="I149:I151">
    <cfRule type="expression" priority="5" dxfId="0">
      <formula>ISERROR(I149)</formula>
    </cfRule>
  </conditionalFormatting>
  <conditionalFormatting sqref="I165">
    <cfRule type="expression" priority="4" dxfId="0">
      <formula>ISERROR(I165)</formula>
    </cfRule>
  </conditionalFormatting>
  <conditionalFormatting sqref="I166:I168">
    <cfRule type="expression" priority="3" dxfId="0">
      <formula>ISERROR(I166)</formula>
    </cfRule>
  </conditionalFormatting>
  <conditionalFormatting sqref="I181">
    <cfRule type="expression" priority="2" dxfId="0">
      <formula>ISERROR(I181)</formula>
    </cfRule>
  </conditionalFormatting>
  <conditionalFormatting sqref="I182:I184">
    <cfRule type="expression" priority="1" dxfId="0">
      <formula>ISERROR(I182)</formula>
    </cfRule>
  </conditionalFormatting>
  <printOptions horizontalCentered="1" vertic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theme="3"/>
  </sheetPr>
  <dimension ref="A1:M19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28" customWidth="1"/>
    <col min="2" max="2" width="4.00390625" style="0" bestFit="1" customWidth="1"/>
    <col min="3" max="3" width="32.7109375" style="0" customWidth="1"/>
    <col min="4" max="4" width="1.7109375" style="0" customWidth="1"/>
    <col min="5" max="13" width="11.7109375" style="0" customWidth="1"/>
  </cols>
  <sheetData>
    <row r="1" spans="1:11" ht="42" customHeight="1" thickBot="1">
      <c r="A1" s="28">
        <v>1</v>
      </c>
      <c r="B1" s="84" t="s">
        <v>342</v>
      </c>
      <c r="C1" s="75"/>
      <c r="D1" s="76"/>
      <c r="E1" s="13" t="str">
        <f>C2</f>
        <v>Lafek Dominik (TJ Sokol Buštěhrad)</v>
      </c>
      <c r="F1" s="14" t="str">
        <f>C3</f>
        <v>Vojna Daniel (TSM Kladno)</v>
      </c>
      <c r="G1" s="14" t="str">
        <f>C4</f>
        <v>Pisárová Kateřina (KST Rakovník)</v>
      </c>
      <c r="H1" s="14" t="str">
        <f>C5</f>
        <v>Líska Filip (TJ Sokol Čáslav)</v>
      </c>
      <c r="I1" s="13" t="s">
        <v>280</v>
      </c>
      <c r="J1" s="14" t="s">
        <v>281</v>
      </c>
      <c r="K1" s="15" t="s">
        <v>282</v>
      </c>
    </row>
    <row r="2" spans="1:11" ht="15">
      <c r="A2" s="28" t="str">
        <f>CONCATENATE($A$1,"_",K2)</f>
        <v>1_2</v>
      </c>
      <c r="B2" s="38">
        <v>37</v>
      </c>
      <c r="C2" s="77" t="str">
        <f>CONCATENATE(VLOOKUP(B2,'28_9'!A:D,2,0)," (",VLOOKUP(B2,'28_9'!A:E,3,0),")")</f>
        <v>Lafek Dominik (TJ Sokol Buštěhrad)</v>
      </c>
      <c r="D2" s="78"/>
      <c r="E2" s="17" t="s">
        <v>279</v>
      </c>
      <c r="F2" s="18" t="str">
        <f>M12</f>
        <v>2:3</v>
      </c>
      <c r="G2" s="18" t="str">
        <f>CONCATENATE(RIGHT(E4,1),MID(E4,2,1),LEFT(E4,1))</f>
        <v>3:2</v>
      </c>
      <c r="H2" s="18" t="str">
        <f>M8</f>
        <v>3:0</v>
      </c>
      <c r="I2" s="19" t="str">
        <f>CONCATENATE(LEFT(F2,1)+LEFT(G2,1)+LEFT(H2,1),":",RIGHT(F2,1)+RIGHT(G2,1)+RIGHT(H2,1))</f>
        <v>8:5</v>
      </c>
      <c r="J2" s="18">
        <f>IF(ISERROR(I2),"",IF(LEFT(F2,1)="3",2,1)+IF(LEFT(G2,1)="3",2,1)+IF(LEFT(H2,1)="3",2,1))</f>
        <v>5</v>
      </c>
      <c r="K2" s="22">
        <v>2</v>
      </c>
    </row>
    <row r="3" spans="1:11" ht="15">
      <c r="A3" s="28" t="str">
        <f>CONCATENATE($A$1,"_",K3)</f>
        <v>1_1</v>
      </c>
      <c r="B3" s="38">
        <v>44</v>
      </c>
      <c r="C3" s="79" t="str">
        <f>CONCATENATE(VLOOKUP(B3,'28_9'!A:D,2,0)," (",VLOOKUP(B3,'28_9'!A:E,3,0),")")</f>
        <v>Vojna Daniel (TSM Kladno)</v>
      </c>
      <c r="D3" s="80"/>
      <c r="E3" s="11" t="str">
        <f>CONCATENATE(RIGHT(F2,1),MID(F2,2,1),LEFT(F2,1))</f>
        <v>3:2</v>
      </c>
      <c r="F3" s="3" t="s">
        <v>279</v>
      </c>
      <c r="G3" s="4" t="str">
        <f>M9</f>
        <v>3:0</v>
      </c>
      <c r="H3" s="4" t="str">
        <f>M14</f>
        <v>3:2</v>
      </c>
      <c r="I3" s="5" t="str">
        <f>CONCATENATE(LEFT(E3,1)+LEFT(G3,1)+LEFT(H3,1),":",RIGHT(E3,1)+RIGHT(G3,1)+RIGHT(H3,1))</f>
        <v>9:4</v>
      </c>
      <c r="J3" s="4">
        <f>IF(ISERROR(I3),"",IF(LEFT(E3,1)="3",2,1)+IF(LEFT(G3,1)="3",2,1)+IF(LEFT(H3,1)="3",2,1))</f>
        <v>6</v>
      </c>
      <c r="K3" s="23">
        <v>1</v>
      </c>
    </row>
    <row r="4" spans="1:11" ht="15">
      <c r="A4" s="28" t="str">
        <f>CONCATENATE($A$1,"_",K4)</f>
        <v>1_4</v>
      </c>
      <c r="B4" s="38">
        <v>45</v>
      </c>
      <c r="C4" s="79" t="str">
        <f>CONCATENATE(VLOOKUP(B4,'28_9'!A:D,2,0)," (",VLOOKUP(B4,'28_9'!A:E,3,0),")")</f>
        <v>Pisárová Kateřina (KST Rakovník)</v>
      </c>
      <c r="D4" s="80"/>
      <c r="E4" s="11" t="str">
        <f>M15</f>
        <v>2:3</v>
      </c>
      <c r="F4" s="4" t="str">
        <f>CONCATENATE(RIGHT(G3,1),MID(G3,2,1),LEFT(G3,1))</f>
        <v>0:3</v>
      </c>
      <c r="G4" s="3" t="s">
        <v>279</v>
      </c>
      <c r="H4" s="4" t="str">
        <f>CONCATENATE(RIGHT(G5,1),MID(G5,2,1),LEFT(G5,1))</f>
        <v>2:3</v>
      </c>
      <c r="I4" s="5" t="str">
        <f>CONCATENATE(LEFT(E4,1)+LEFT(F4,1)+LEFT(H4,1),":",RIGHT(E4,1)+RIGHT(F4,1)+RIGHT(H4,1))</f>
        <v>4:9</v>
      </c>
      <c r="J4" s="4">
        <f>IF(ISERROR(I4),"",IF(LEFT(E4,1)="3",2,1)+IF(LEFT(F4,1)="3",2,1)+IF(LEFT(H4,1)="3",2,1))</f>
        <v>3</v>
      </c>
      <c r="K4" s="23">
        <v>4</v>
      </c>
    </row>
    <row r="5" spans="1:11" ht="15.75" thickBot="1">
      <c r="A5" s="28" t="str">
        <f>CONCATENATE($A$1,"_",K5)</f>
        <v>1_3</v>
      </c>
      <c r="B5" s="38">
        <v>53</v>
      </c>
      <c r="C5" s="72" t="str">
        <f>CONCATENATE(VLOOKUP(B5,'28_9'!A:D,2,0)," (",VLOOKUP(B5,'28_9'!A:E,3,0),")")</f>
        <v>Líska Filip (TJ Sokol Čáslav)</v>
      </c>
      <c r="D5" s="73"/>
      <c r="E5" s="12" t="str">
        <f>CONCATENATE(RIGHT(H2,1),MID(H2,2,1),LEFT(H2,1))</f>
        <v>0:3</v>
      </c>
      <c r="F5" s="6" t="str">
        <f>CONCATENATE(RIGHT(H3,1),MID(H3,2,1),LEFT(H3,1))</f>
        <v>2:3</v>
      </c>
      <c r="G5" s="6" t="str">
        <f>M11</f>
        <v>3:2</v>
      </c>
      <c r="H5" s="7" t="s">
        <v>279</v>
      </c>
      <c r="I5" s="8" t="str">
        <f>CONCATENATE(LEFT(E5,1)+LEFT(F5,1)+LEFT(G5,1),":",RIGHT(E5,1)+RIGHT(F5,1)+RIGHT(G5,1))</f>
        <v>5:8</v>
      </c>
      <c r="J5" s="6">
        <f>IF(ISERROR(I5),"",IF(LEFT(E5,1)="3",2,1)+IF(LEFT(F5,1)="3",2,1)+IF(LEFT(G5,1)="3",2,1))</f>
        <v>4</v>
      </c>
      <c r="K5" s="24">
        <v>3</v>
      </c>
    </row>
    <row r="6" ht="15.75" customHeight="1"/>
    <row r="7" spans="2:13" ht="15">
      <c r="B7" s="70" t="s">
        <v>283</v>
      </c>
      <c r="C7" s="70"/>
      <c r="D7" s="70"/>
      <c r="E7" s="70"/>
      <c r="F7" s="70"/>
      <c r="G7" s="70"/>
      <c r="H7" s="9" t="s">
        <v>284</v>
      </c>
      <c r="I7" s="9" t="s">
        <v>285</v>
      </c>
      <c r="J7" s="9" t="s">
        <v>286</v>
      </c>
      <c r="K7" s="9" t="s">
        <v>287</v>
      </c>
      <c r="L7" s="9" t="s">
        <v>288</v>
      </c>
      <c r="M7" s="9" t="s">
        <v>289</v>
      </c>
    </row>
    <row r="8" spans="2:13" ht="15">
      <c r="B8" s="69" t="str">
        <f>C2</f>
        <v>Lafek Dominik (TJ Sokol Buštěhrad)</v>
      </c>
      <c r="C8" s="69"/>
      <c r="D8" s="10" t="s">
        <v>290</v>
      </c>
      <c r="E8" s="69" t="str">
        <f>C5</f>
        <v>Líska Filip (TJ Sokol Čáslav)</v>
      </c>
      <c r="F8" s="69"/>
      <c r="G8" s="69"/>
      <c r="H8" s="25">
        <v>8</v>
      </c>
      <c r="I8" s="25">
        <v>5</v>
      </c>
      <c r="J8" s="25">
        <v>4</v>
      </c>
      <c r="K8" s="25"/>
      <c r="L8" s="25"/>
      <c r="M8" s="10" t="str">
        <f>IF(H8="","",IF(AND(K8="",J8&lt;0),"0:3",IF(AND(K8="",J8&gt;=0),"3:0",IF(AND(L8="",K8&lt;0),"1:3",IF(AND(L8="",K8&gt;=0),"3:1",IF(L8&lt;0,"2:3","3:2"))))))</f>
        <v>3:0</v>
      </c>
    </row>
    <row r="9" spans="2:13" ht="15">
      <c r="B9" s="69" t="str">
        <f>C3</f>
        <v>Vojna Daniel (TSM Kladno)</v>
      </c>
      <c r="C9" s="69" t="e">
        <f>#REF!</f>
        <v>#REF!</v>
      </c>
      <c r="D9" s="10" t="s">
        <v>290</v>
      </c>
      <c r="E9" s="69" t="str">
        <f>C4</f>
        <v>Pisárová Kateřina (KST Rakovník)</v>
      </c>
      <c r="F9" s="69" t="str">
        <f>C4</f>
        <v>Pisárová Kateřina (KST Rakovník)</v>
      </c>
      <c r="G9" s="69"/>
      <c r="H9" s="25">
        <v>8</v>
      </c>
      <c r="I9" s="25">
        <v>3</v>
      </c>
      <c r="J9" s="25">
        <v>9</v>
      </c>
      <c r="K9" s="25"/>
      <c r="L9" s="25"/>
      <c r="M9" s="10" t="str">
        <f>IF(H9="","",IF(AND(K9="",J9&lt;0),"0:3",IF(AND(K9="",J9&gt;=0),"3:0",IF(AND(L9="",K9&lt;0),"1:3",IF(AND(L9="",K9&gt;=0),"3:1",IF(L9&lt;0,"2:3","3:2"))))))</f>
        <v>3:0</v>
      </c>
    </row>
    <row r="10" spans="2:13" ht="15">
      <c r="B10" s="70" t="s">
        <v>291</v>
      </c>
      <c r="C10" s="70"/>
      <c r="D10" s="70"/>
      <c r="E10" s="70"/>
      <c r="F10" s="70"/>
      <c r="G10" s="70"/>
      <c r="H10" s="9" t="s">
        <v>284</v>
      </c>
      <c r="I10" s="9" t="s">
        <v>285</v>
      </c>
      <c r="J10" s="9" t="s">
        <v>286</v>
      </c>
      <c r="K10" s="9" t="s">
        <v>287</v>
      </c>
      <c r="L10" s="9" t="s">
        <v>288</v>
      </c>
      <c r="M10" s="9" t="s">
        <v>289</v>
      </c>
    </row>
    <row r="11" spans="2:13" ht="15">
      <c r="B11" s="69" t="str">
        <f>C5</f>
        <v>Líska Filip (TJ Sokol Čáslav)</v>
      </c>
      <c r="C11" s="69" t="str">
        <f>C5</f>
        <v>Líska Filip (TJ Sokol Čáslav)</v>
      </c>
      <c r="D11" s="10" t="s">
        <v>290</v>
      </c>
      <c r="E11" s="69" t="str">
        <f>C4</f>
        <v>Pisárová Kateřina (KST Rakovník)</v>
      </c>
      <c r="F11" s="69" t="str">
        <f>C4</f>
        <v>Pisárová Kateřina (KST Rakovník)</v>
      </c>
      <c r="G11" s="69"/>
      <c r="H11" s="25">
        <v>9</v>
      </c>
      <c r="I11" s="25">
        <v>-11</v>
      </c>
      <c r="J11" s="25">
        <v>3</v>
      </c>
      <c r="K11" s="25">
        <v>-9</v>
      </c>
      <c r="L11" s="25">
        <v>7</v>
      </c>
      <c r="M11" s="10" t="str">
        <f>IF(H11="","",IF(AND(K11="",J11&lt;0),"0:3",IF(AND(K11="",J11&gt;=0),"3:0",IF(AND(L11="",K11&lt;0),"1:3",IF(AND(L11="",K11&gt;=0),"3:1",IF(L11&lt;0,"2:3","3:2"))))))</f>
        <v>3:2</v>
      </c>
    </row>
    <row r="12" spans="2:13" ht="15">
      <c r="B12" s="69" t="str">
        <f>C2</f>
        <v>Lafek Dominik (TJ Sokol Buštěhrad)</v>
      </c>
      <c r="C12" s="69" t="str">
        <f>C3</f>
        <v>Vojna Daniel (TSM Kladno)</v>
      </c>
      <c r="D12" s="10" t="s">
        <v>290</v>
      </c>
      <c r="E12" s="69" t="str">
        <f>C3</f>
        <v>Vojna Daniel (TSM Kladno)</v>
      </c>
      <c r="F12" s="69" t="str">
        <f>C3</f>
        <v>Vojna Daniel (TSM Kladno)</v>
      </c>
      <c r="G12" s="69"/>
      <c r="H12" s="25">
        <v>8</v>
      </c>
      <c r="I12" s="25">
        <v>-10</v>
      </c>
      <c r="J12" s="25">
        <v>-9</v>
      </c>
      <c r="K12" s="25">
        <v>10</v>
      </c>
      <c r="L12" s="25">
        <v>-4</v>
      </c>
      <c r="M12" s="10" t="str">
        <f>IF(H12="","",IF(AND(K12="",J12&lt;0),"0:3",IF(AND(K12="",J12&gt;=0),"3:0",IF(AND(L12="",K12&lt;0),"1:3",IF(AND(L12="",K12&gt;=0),"3:1",IF(L12&lt;0,"2:3","3:2"))))))</f>
        <v>2:3</v>
      </c>
    </row>
    <row r="13" spans="2:13" ht="15">
      <c r="B13" s="70" t="s">
        <v>292</v>
      </c>
      <c r="C13" s="70"/>
      <c r="D13" s="70"/>
      <c r="E13" s="70"/>
      <c r="F13" s="70"/>
      <c r="G13" s="70"/>
      <c r="H13" s="9" t="s">
        <v>284</v>
      </c>
      <c r="I13" s="9" t="s">
        <v>285</v>
      </c>
      <c r="J13" s="9" t="s">
        <v>286</v>
      </c>
      <c r="K13" s="9" t="s">
        <v>287</v>
      </c>
      <c r="L13" s="9" t="s">
        <v>288</v>
      </c>
      <c r="M13" s="9" t="s">
        <v>289</v>
      </c>
    </row>
    <row r="14" spans="2:13" ht="15">
      <c r="B14" s="69" t="str">
        <f>C3</f>
        <v>Vojna Daniel (TSM Kladno)</v>
      </c>
      <c r="C14" s="69" t="e">
        <f>#REF!</f>
        <v>#REF!</v>
      </c>
      <c r="D14" s="10" t="s">
        <v>290</v>
      </c>
      <c r="E14" s="69" t="str">
        <f>C5</f>
        <v>Líska Filip (TJ Sokol Čáslav)</v>
      </c>
      <c r="F14" s="69" t="str">
        <f>C5</f>
        <v>Líska Filip (TJ Sokol Čáslav)</v>
      </c>
      <c r="G14" s="69"/>
      <c r="H14" s="25">
        <v>8</v>
      </c>
      <c r="I14" s="25">
        <v>7</v>
      </c>
      <c r="J14" s="25">
        <v>-6</v>
      </c>
      <c r="K14" s="25">
        <v>-10</v>
      </c>
      <c r="L14" s="25">
        <v>7</v>
      </c>
      <c r="M14" s="10" t="str">
        <f>IF(H14="","",IF(AND(K14="",J14&lt;0),"0:3",IF(AND(K14="",J14&gt;=0),"3:0",IF(AND(L14="",K14&lt;0),"1:3",IF(AND(L14="",K14&gt;=0),"3:1",IF(L14&lt;0,"2:3","3:2"))))))</f>
        <v>3:2</v>
      </c>
    </row>
    <row r="15" spans="2:13" ht="15">
      <c r="B15" s="69" t="str">
        <f>C4</f>
        <v>Pisárová Kateřina (KST Rakovník)</v>
      </c>
      <c r="C15" s="69" t="e">
        <f>#REF!</f>
        <v>#REF!</v>
      </c>
      <c r="D15" s="10" t="s">
        <v>290</v>
      </c>
      <c r="E15" s="69" t="str">
        <f>C2</f>
        <v>Lafek Dominik (TJ Sokol Buštěhrad)</v>
      </c>
      <c r="F15" s="69" t="str">
        <f>C2</f>
        <v>Lafek Dominik (TJ Sokol Buštěhrad)</v>
      </c>
      <c r="G15" s="69"/>
      <c r="H15" s="25">
        <v>7</v>
      </c>
      <c r="I15" s="25">
        <v>-6</v>
      </c>
      <c r="J15" s="25">
        <v>5</v>
      </c>
      <c r="K15" s="25">
        <v>-7</v>
      </c>
      <c r="L15" s="25">
        <v>-7</v>
      </c>
      <c r="M15" s="10" t="str">
        <f>IF(H15="","",IF(AND(K15="",J15&lt;0),"0:3",IF(AND(K15="",J15&gt;=0),"3:0",IF(AND(L15="",K15&lt;0),"1:3",IF(AND(L15="",K15&gt;=0),"3:1",IF(L15&lt;0,"2:3","3:2"))))))</f>
        <v>2:3</v>
      </c>
    </row>
    <row r="16" spans="2:13" ht="15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="27" customFormat="1" ht="15.75" customHeight="1" thickBot="1">
      <c r="A17" s="29"/>
    </row>
    <row r="18" spans="1:11" ht="42" customHeight="1" thickBot="1">
      <c r="A18" s="28">
        <v>2</v>
      </c>
      <c r="B18" s="74" t="s">
        <v>343</v>
      </c>
      <c r="C18" s="75"/>
      <c r="D18" s="76"/>
      <c r="E18" s="13" t="str">
        <f>C19</f>
        <v>Stejskal Tomáš (TJ Lokomotiva Nymburk)</v>
      </c>
      <c r="F18" s="14" t="str">
        <f>C20</f>
        <v>Chaloupka Mikuláš (TSM Kladno)</v>
      </c>
      <c r="G18" s="14" t="str">
        <f>C21</f>
        <v>Oplt Miroslav (TJ AŠ Mladá Boleslav)</v>
      </c>
      <c r="H18" s="14" t="str">
        <f>C22</f>
        <v>Buriánek Daniel (TJ Sokol Týnec nad Labem)</v>
      </c>
      <c r="I18" s="13" t="s">
        <v>280</v>
      </c>
      <c r="J18" s="14" t="s">
        <v>281</v>
      </c>
      <c r="K18" s="15" t="s">
        <v>282</v>
      </c>
    </row>
    <row r="19" spans="1:11" ht="15">
      <c r="A19" s="28" t="str">
        <f>CONCATENATE($A$18,"_",K19)</f>
        <v>2_3</v>
      </c>
      <c r="B19" s="38">
        <v>38</v>
      </c>
      <c r="C19" s="77" t="str">
        <f>CONCATENATE(VLOOKUP(B19,'28_9'!A:D,2,0)," (",VLOOKUP(B19,'28_9'!A:E,3,0),")")</f>
        <v>Stejskal Tomáš (TJ Lokomotiva Nymburk)</v>
      </c>
      <c r="D19" s="78"/>
      <c r="E19" s="17" t="s">
        <v>279</v>
      </c>
      <c r="F19" s="18" t="str">
        <f>M29</f>
        <v>0:3</v>
      </c>
      <c r="G19" s="18" t="str">
        <f>CONCATENATE(RIGHT(E21,1),MID(E21,2,1),LEFT(E21,1))</f>
        <v>1:3</v>
      </c>
      <c r="H19" s="18" t="str">
        <f>M25</f>
        <v>3:2</v>
      </c>
      <c r="I19" s="19" t="str">
        <f>CONCATENATE(LEFT(F19,1)+LEFT(G19,1)+LEFT(H19,1),":",RIGHT(F19,1)+RIGHT(G19,1)+RIGHT(H19,1))</f>
        <v>4:8</v>
      </c>
      <c r="J19" s="18">
        <f>IF(ISERROR(I19),"",IF(LEFT(F19,1)="3",2,1)+IF(LEFT(G19,1)="3",2,1)+IF(LEFT(H19,1)="3",2,1))</f>
        <v>4</v>
      </c>
      <c r="K19" s="22">
        <v>3</v>
      </c>
    </row>
    <row r="20" spans="1:11" ht="15">
      <c r="A20" s="28" t="str">
        <f>CONCATENATE($A$18,"_",K20)</f>
        <v>2_1</v>
      </c>
      <c r="B20" s="38">
        <v>42</v>
      </c>
      <c r="C20" s="79" t="str">
        <f>CONCATENATE(VLOOKUP(B20,'28_9'!A:D,2,0)," (",VLOOKUP(B20,'28_9'!A:E,3,0),")")</f>
        <v>Chaloupka Mikuláš (TSM Kladno)</v>
      </c>
      <c r="D20" s="80"/>
      <c r="E20" s="11" t="str">
        <f>CONCATENATE(RIGHT(F19,1),MID(F19,2,1),LEFT(F19,1))</f>
        <v>3:0</v>
      </c>
      <c r="F20" s="3" t="s">
        <v>279</v>
      </c>
      <c r="G20" s="4" t="str">
        <f>M26</f>
        <v>3:1</v>
      </c>
      <c r="H20" s="4" t="str">
        <f>M31</f>
        <v>3:1</v>
      </c>
      <c r="I20" s="5" t="str">
        <f>CONCATENATE(LEFT(E20,1)+LEFT(G20,1)+LEFT(H20,1),":",RIGHT(E20,1)+RIGHT(G20,1)+RIGHT(H20,1))</f>
        <v>9:2</v>
      </c>
      <c r="J20" s="4">
        <f>IF(ISERROR(I20),"",IF(LEFT(E20,1)="3",2,1)+IF(LEFT(G20,1)="3",2,1)+IF(LEFT(H20,1)="3",2,1))</f>
        <v>6</v>
      </c>
      <c r="K20" s="23">
        <v>1</v>
      </c>
    </row>
    <row r="21" spans="1:11" ht="15">
      <c r="A21" s="28" t="str">
        <f>CONCATENATE($A$18,"_",K21)</f>
        <v>2_2</v>
      </c>
      <c r="B21" s="38">
        <v>46</v>
      </c>
      <c r="C21" s="79" t="str">
        <f>CONCATENATE(VLOOKUP(B21,'28_9'!A:D,2,0)," (",VLOOKUP(B21,'28_9'!A:E,3,0),")")</f>
        <v>Oplt Miroslav (TJ AŠ Mladá Boleslav)</v>
      </c>
      <c r="D21" s="80"/>
      <c r="E21" s="11" t="str">
        <f>M32</f>
        <v>3:1</v>
      </c>
      <c r="F21" s="4" t="str">
        <f>CONCATENATE(RIGHT(G20,1),MID(G20,2,1),LEFT(G20,1))</f>
        <v>1:3</v>
      </c>
      <c r="G21" s="3" t="s">
        <v>279</v>
      </c>
      <c r="H21" s="4" t="str">
        <f>CONCATENATE(RIGHT(G22,1),MID(G22,2,1),LEFT(G22,1))</f>
        <v>3:1</v>
      </c>
      <c r="I21" s="5" t="str">
        <f>CONCATENATE(LEFT(E21,1)+LEFT(F21,1)+LEFT(H21,1),":",RIGHT(E21,1)+RIGHT(F21,1)+RIGHT(H21,1))</f>
        <v>7:5</v>
      </c>
      <c r="J21" s="4">
        <f>IF(ISERROR(I21),"",IF(LEFT(E21,1)="3",2,1)+IF(LEFT(F21,1)="3",2,1)+IF(LEFT(H21,1)="3",2,1))</f>
        <v>5</v>
      </c>
      <c r="K21" s="23">
        <v>2</v>
      </c>
    </row>
    <row r="22" spans="1:11" ht="15.75" thickBot="1">
      <c r="A22" s="28" t="str">
        <f>CONCATENATE($A$18,"_",K22)</f>
        <v>2_4</v>
      </c>
      <c r="B22" s="38">
        <v>52</v>
      </c>
      <c r="C22" s="72" t="str">
        <f>CONCATENATE(VLOOKUP(B22,'28_9'!A:D,2,0)," (",VLOOKUP(B22,'28_9'!A:E,3,0),")")</f>
        <v>Buriánek Daniel (TJ Sokol Týnec nad Labem)</v>
      </c>
      <c r="D22" s="73"/>
      <c r="E22" s="12" t="str">
        <f>CONCATENATE(RIGHT(H19,1),MID(H19,2,1),LEFT(H19,1))</f>
        <v>2:3</v>
      </c>
      <c r="F22" s="6" t="str">
        <f>CONCATENATE(RIGHT(H20,1),MID(H20,2,1),LEFT(H20,1))</f>
        <v>1:3</v>
      </c>
      <c r="G22" s="6" t="str">
        <f>M28</f>
        <v>1:3</v>
      </c>
      <c r="H22" s="7" t="s">
        <v>279</v>
      </c>
      <c r="I22" s="8" t="str">
        <f>CONCATENATE(LEFT(E22,1)+LEFT(F22,1)+LEFT(G22,1),":",RIGHT(E22,1)+RIGHT(F22,1)+RIGHT(G22,1))</f>
        <v>4:9</v>
      </c>
      <c r="J22" s="6">
        <f>IF(ISERROR(I22),"",IF(LEFT(E22,1)="3",2,1)+IF(LEFT(F22,1)="3",2,1)+IF(LEFT(G22,1)="3",2,1))</f>
        <v>3</v>
      </c>
      <c r="K22" s="24">
        <v>4</v>
      </c>
    </row>
    <row r="23" ht="15.75" customHeight="1"/>
    <row r="24" spans="2:13" ht="15">
      <c r="B24" s="70" t="s">
        <v>283</v>
      </c>
      <c r="C24" s="70"/>
      <c r="D24" s="70"/>
      <c r="E24" s="70"/>
      <c r="F24" s="70"/>
      <c r="G24" s="70"/>
      <c r="H24" s="9" t="s">
        <v>284</v>
      </c>
      <c r="I24" s="9" t="s">
        <v>285</v>
      </c>
      <c r="J24" s="9" t="s">
        <v>286</v>
      </c>
      <c r="K24" s="9" t="s">
        <v>287</v>
      </c>
      <c r="L24" s="9" t="s">
        <v>288</v>
      </c>
      <c r="M24" s="9" t="s">
        <v>289</v>
      </c>
    </row>
    <row r="25" spans="2:13" ht="15">
      <c r="B25" s="69" t="str">
        <f>C19</f>
        <v>Stejskal Tomáš (TJ Lokomotiva Nymburk)</v>
      </c>
      <c r="C25" s="69"/>
      <c r="D25" s="10" t="s">
        <v>290</v>
      </c>
      <c r="E25" s="69" t="str">
        <f>C22</f>
        <v>Buriánek Daniel (TJ Sokol Týnec nad Labem)</v>
      </c>
      <c r="F25" s="69"/>
      <c r="G25" s="69"/>
      <c r="H25" s="25">
        <v>7</v>
      </c>
      <c r="I25" s="25">
        <v>-8</v>
      </c>
      <c r="J25" s="25">
        <v>-7</v>
      </c>
      <c r="K25" s="25">
        <v>6</v>
      </c>
      <c r="L25" s="25">
        <v>6</v>
      </c>
      <c r="M25" s="10" t="str">
        <f>IF(H25="","",IF(AND(K25="",J25&lt;0),"0:3",IF(AND(K25="",J25&gt;=0),"3:0",IF(AND(L25="",K25&lt;0),"1:3",IF(AND(L25="",K25&gt;=0),"3:1",IF(L25&lt;0,"2:3","3:2"))))))</f>
        <v>3:2</v>
      </c>
    </row>
    <row r="26" spans="2:13" ht="15">
      <c r="B26" s="69" t="str">
        <f>C20</f>
        <v>Chaloupka Mikuláš (TSM Kladno)</v>
      </c>
      <c r="C26" s="69" t="e">
        <f>#REF!</f>
        <v>#REF!</v>
      </c>
      <c r="D26" s="10" t="s">
        <v>290</v>
      </c>
      <c r="E26" s="69" t="str">
        <f>C21</f>
        <v>Oplt Miroslav (TJ AŠ Mladá Boleslav)</v>
      </c>
      <c r="F26" s="69" t="str">
        <f>C21</f>
        <v>Oplt Miroslav (TJ AŠ Mladá Boleslav)</v>
      </c>
      <c r="G26" s="69"/>
      <c r="H26" s="25">
        <v>-6</v>
      </c>
      <c r="I26" s="25">
        <v>9</v>
      </c>
      <c r="J26" s="25">
        <v>9</v>
      </c>
      <c r="K26" s="25">
        <v>6</v>
      </c>
      <c r="L26" s="25"/>
      <c r="M26" s="10" t="str">
        <f>IF(H26="","",IF(AND(K26="",J26&lt;0),"0:3",IF(AND(K26="",J26&gt;=0),"3:0",IF(AND(L26="",K26&lt;0),"1:3",IF(AND(L26="",K26&gt;=0),"3:1",IF(L26&lt;0,"2:3","3:2"))))))</f>
        <v>3:1</v>
      </c>
    </row>
    <row r="27" spans="2:13" ht="15">
      <c r="B27" s="70" t="s">
        <v>291</v>
      </c>
      <c r="C27" s="70"/>
      <c r="D27" s="70"/>
      <c r="E27" s="70"/>
      <c r="F27" s="70"/>
      <c r="G27" s="70"/>
      <c r="H27" s="9" t="s">
        <v>284</v>
      </c>
      <c r="I27" s="9" t="s">
        <v>285</v>
      </c>
      <c r="J27" s="9" t="s">
        <v>286</v>
      </c>
      <c r="K27" s="9" t="s">
        <v>287</v>
      </c>
      <c r="L27" s="9" t="s">
        <v>288</v>
      </c>
      <c r="M27" s="9" t="s">
        <v>289</v>
      </c>
    </row>
    <row r="28" spans="2:13" ht="15">
      <c r="B28" s="69" t="str">
        <f>C22</f>
        <v>Buriánek Daniel (TJ Sokol Týnec nad Labem)</v>
      </c>
      <c r="C28" s="69" t="str">
        <f>C22</f>
        <v>Buriánek Daniel (TJ Sokol Týnec nad Labem)</v>
      </c>
      <c r="D28" s="10" t="s">
        <v>290</v>
      </c>
      <c r="E28" s="69" t="str">
        <f>C21</f>
        <v>Oplt Miroslav (TJ AŠ Mladá Boleslav)</v>
      </c>
      <c r="F28" s="69" t="str">
        <f>C21</f>
        <v>Oplt Miroslav (TJ AŠ Mladá Boleslav)</v>
      </c>
      <c r="G28" s="69"/>
      <c r="H28" s="25">
        <v>8</v>
      </c>
      <c r="I28" s="25">
        <v>-5</v>
      </c>
      <c r="J28" s="25">
        <v>-6</v>
      </c>
      <c r="K28" s="25">
        <v>-10</v>
      </c>
      <c r="L28" s="25"/>
      <c r="M28" s="10" t="str">
        <f>IF(H28="","",IF(AND(K28="",J28&lt;0),"0:3",IF(AND(K28="",J28&gt;=0),"3:0",IF(AND(L28="",K28&lt;0),"1:3",IF(AND(L28="",K28&gt;=0),"3:1",IF(L28&lt;0,"2:3","3:2"))))))</f>
        <v>1:3</v>
      </c>
    </row>
    <row r="29" spans="2:13" ht="15">
      <c r="B29" s="69" t="str">
        <f>C19</f>
        <v>Stejskal Tomáš (TJ Lokomotiva Nymburk)</v>
      </c>
      <c r="C29" s="69" t="str">
        <f>C20</f>
        <v>Chaloupka Mikuláš (TSM Kladno)</v>
      </c>
      <c r="D29" s="10" t="s">
        <v>290</v>
      </c>
      <c r="E29" s="69" t="str">
        <f>C20</f>
        <v>Chaloupka Mikuláš (TSM Kladno)</v>
      </c>
      <c r="F29" s="69" t="str">
        <f>C20</f>
        <v>Chaloupka Mikuláš (TSM Kladno)</v>
      </c>
      <c r="G29" s="69"/>
      <c r="H29" s="25">
        <v>-12</v>
      </c>
      <c r="I29" s="25">
        <v>-5</v>
      </c>
      <c r="J29" s="25">
        <v>-7</v>
      </c>
      <c r="K29" s="25"/>
      <c r="L29" s="25"/>
      <c r="M29" s="10" t="str">
        <f>IF(H29="","",IF(AND(K29="",J29&lt;0),"0:3",IF(AND(K29="",J29&gt;=0),"3:0",IF(AND(L29="",K29&lt;0),"1:3",IF(AND(L29="",K29&gt;=0),"3:1",IF(L29&lt;0,"2:3","3:2"))))))</f>
        <v>0:3</v>
      </c>
    </row>
    <row r="30" spans="2:13" ht="15">
      <c r="B30" s="70" t="s">
        <v>292</v>
      </c>
      <c r="C30" s="70"/>
      <c r="D30" s="70"/>
      <c r="E30" s="70"/>
      <c r="F30" s="70"/>
      <c r="G30" s="70"/>
      <c r="H30" s="9" t="s">
        <v>284</v>
      </c>
      <c r="I30" s="9" t="s">
        <v>285</v>
      </c>
      <c r="J30" s="9" t="s">
        <v>286</v>
      </c>
      <c r="K30" s="9" t="s">
        <v>287</v>
      </c>
      <c r="L30" s="9" t="s">
        <v>288</v>
      </c>
      <c r="M30" s="9" t="s">
        <v>289</v>
      </c>
    </row>
    <row r="31" spans="2:13" ht="15">
      <c r="B31" s="69" t="str">
        <f>C20</f>
        <v>Chaloupka Mikuláš (TSM Kladno)</v>
      </c>
      <c r="C31" s="69" t="e">
        <f>#REF!</f>
        <v>#REF!</v>
      </c>
      <c r="D31" s="10" t="s">
        <v>290</v>
      </c>
      <c r="E31" s="69" t="str">
        <f>C22</f>
        <v>Buriánek Daniel (TJ Sokol Týnec nad Labem)</v>
      </c>
      <c r="F31" s="69" t="str">
        <f>C22</f>
        <v>Buriánek Daniel (TJ Sokol Týnec nad Labem)</v>
      </c>
      <c r="G31" s="69"/>
      <c r="H31" s="25">
        <v>8</v>
      </c>
      <c r="I31" s="25">
        <v>8</v>
      </c>
      <c r="J31" s="25">
        <v>-9</v>
      </c>
      <c r="K31" s="25">
        <v>7</v>
      </c>
      <c r="L31" s="25"/>
      <c r="M31" s="10" t="str">
        <f>IF(H31="","",IF(AND(K31="",J31&lt;0),"0:3",IF(AND(K31="",J31&gt;=0),"3:0",IF(AND(L31="",K31&lt;0),"1:3",IF(AND(L31="",K31&gt;=0),"3:1",IF(L31&lt;0,"2:3","3:2"))))))</f>
        <v>3:1</v>
      </c>
    </row>
    <row r="32" spans="2:13" ht="15">
      <c r="B32" s="69" t="str">
        <f>C21</f>
        <v>Oplt Miroslav (TJ AŠ Mladá Boleslav)</v>
      </c>
      <c r="C32" s="69" t="e">
        <f>#REF!</f>
        <v>#REF!</v>
      </c>
      <c r="D32" s="10" t="s">
        <v>290</v>
      </c>
      <c r="E32" s="69" t="str">
        <f>C19</f>
        <v>Stejskal Tomáš (TJ Lokomotiva Nymburk)</v>
      </c>
      <c r="F32" s="69" t="str">
        <f>C19</f>
        <v>Stejskal Tomáš (TJ Lokomotiva Nymburk)</v>
      </c>
      <c r="G32" s="69"/>
      <c r="H32" s="25">
        <v>-10</v>
      </c>
      <c r="I32" s="25">
        <v>9</v>
      </c>
      <c r="J32" s="25">
        <v>7</v>
      </c>
      <c r="K32" s="25">
        <v>6</v>
      </c>
      <c r="L32" s="25"/>
      <c r="M32" s="10" t="str">
        <f>IF(H32="","",IF(AND(K32="",J32&lt;0),"0:3",IF(AND(K32="",J32&gt;=0),"3:0",IF(AND(L32="",K32&lt;0),"1:3",IF(AND(L32="",K32&gt;=0),"3:1",IF(L32&lt;0,"2:3","3:2"))))))</f>
        <v>3:1</v>
      </c>
    </row>
    <row r="33" ht="15.75" thickBot="1"/>
    <row r="34" spans="1:11" ht="42" customHeight="1" thickBot="1">
      <c r="A34" s="28">
        <v>3</v>
      </c>
      <c r="B34" s="74" t="s">
        <v>344</v>
      </c>
      <c r="C34" s="75"/>
      <c r="D34" s="76"/>
      <c r="E34" s="13" t="str">
        <f>C35</f>
        <v>Plachá Liliana (TSM Kladno)</v>
      </c>
      <c r="F34" s="14" t="str">
        <f>C36</f>
        <v>Chadima Ondřej (STC Slaný)</v>
      </c>
      <c r="G34" s="14" t="str">
        <f>C37</f>
        <v>Paál Daniel (TJ Spartak Čelákovice)</v>
      </c>
      <c r="H34" s="14" t="str">
        <f>C38</f>
        <v>Vydrová Lucie (TJ Sadská)</v>
      </c>
      <c r="I34" s="13" t="s">
        <v>280</v>
      </c>
      <c r="J34" s="14" t="s">
        <v>281</v>
      </c>
      <c r="K34" s="15" t="s">
        <v>282</v>
      </c>
    </row>
    <row r="35" spans="1:12" ht="15">
      <c r="A35" s="28" t="str">
        <f>CONCATENATE($A$34,"_",K35)</f>
        <v>3_1</v>
      </c>
      <c r="B35" s="38">
        <v>39</v>
      </c>
      <c r="C35" s="77" t="str">
        <f>CONCATENATE(VLOOKUP(B35,'28_9'!A:D,2,0)," (",VLOOKUP(B35,'28_9'!A:E,3,0),")")</f>
        <v>Plachá Liliana (TSM Kladno)</v>
      </c>
      <c r="D35" s="78"/>
      <c r="E35" s="17" t="s">
        <v>279</v>
      </c>
      <c r="F35" s="18" t="str">
        <f>M45</f>
        <v>3:0</v>
      </c>
      <c r="G35" s="18" t="str">
        <f>CONCATENATE(RIGHT(E37,1),MID(E37,2,1),LEFT(E37,1))</f>
        <v>3:0</v>
      </c>
      <c r="H35" s="18" t="str">
        <f>M41</f>
        <v>3:0</v>
      </c>
      <c r="I35" s="19" t="str">
        <f>CONCATENATE(LEFT(F35,1)+LEFT(G35,1)+LEFT(H35,1),":",RIGHT(F35,1)+RIGHT(G35,1)+RIGHT(H35,1))</f>
        <v>9:0</v>
      </c>
      <c r="J35" s="18">
        <f>IF(ISERROR(I35),"",IF(LEFT(F35,1)="3",2,1)+IF(LEFT(G35,1)="3",2,1)+IF(LEFT(H35,1)="3",2,1))</f>
        <v>6</v>
      </c>
      <c r="K35" s="22">
        <v>1</v>
      </c>
      <c r="L35" s="55"/>
    </row>
    <row r="36" spans="1:12" ht="15">
      <c r="A36" s="28" t="str">
        <f>CONCATENATE($A$34,"_",K36)</f>
        <v>3_4</v>
      </c>
      <c r="B36" s="38">
        <v>43</v>
      </c>
      <c r="C36" s="79" t="str">
        <f>CONCATENATE(VLOOKUP(B36,'28_9'!A:D,2,0)," (",VLOOKUP(B36,'28_9'!A:E,3,0),")")</f>
        <v>Chadima Ondřej (STC Slaný)</v>
      </c>
      <c r="D36" s="80"/>
      <c r="E36" s="11" t="str">
        <f>CONCATENATE(RIGHT(F35,1),MID(F35,2,1),LEFT(F35,1))</f>
        <v>0:3</v>
      </c>
      <c r="F36" s="3" t="s">
        <v>279</v>
      </c>
      <c r="G36" s="4" t="str">
        <f>M42</f>
        <v>3:1</v>
      </c>
      <c r="H36" s="4" t="str">
        <f>M47</f>
        <v>0:3</v>
      </c>
      <c r="I36" s="5" t="str">
        <f>CONCATENATE(LEFT(E36,1)+LEFT(G36,1)+LEFT(H36,1),":",RIGHT(E36,1)+RIGHT(G36,1)+RIGHT(H36,1))</f>
        <v>3:7</v>
      </c>
      <c r="J36" s="4">
        <f>IF(ISERROR(I36),"",IF(LEFT(E36,1)="3",2,1)+IF(LEFT(G36,1)="3",2,1)+IF(LEFT(H36,1)="3",2,1))</f>
        <v>4</v>
      </c>
      <c r="K36" s="23">
        <v>4</v>
      </c>
      <c r="L36" s="55" t="s">
        <v>587</v>
      </c>
    </row>
    <row r="37" spans="1:12" ht="15">
      <c r="A37" s="28" t="str">
        <f>CONCATENATE($A$34,"_",K37)</f>
        <v>3_3</v>
      </c>
      <c r="B37" s="38">
        <v>47</v>
      </c>
      <c r="C37" s="79" t="str">
        <f>CONCATENATE(VLOOKUP(B37,'28_9'!A:D,2,0)," (",VLOOKUP(B37,'28_9'!A:E,3,0),")")</f>
        <v>Paál Daniel (TJ Spartak Čelákovice)</v>
      </c>
      <c r="D37" s="80"/>
      <c r="E37" s="11" t="str">
        <f>M48</f>
        <v>0:3</v>
      </c>
      <c r="F37" s="4" t="str">
        <f>CONCATENATE(RIGHT(G36,1),MID(G36,2,1),LEFT(G36,1))</f>
        <v>1:3</v>
      </c>
      <c r="G37" s="3" t="s">
        <v>279</v>
      </c>
      <c r="H37" s="4" t="str">
        <f>CONCATENATE(RIGHT(G38,1),MID(G38,2,1),LEFT(G38,1))</f>
        <v>3:1</v>
      </c>
      <c r="I37" s="5" t="str">
        <f>CONCATENATE(LEFT(E37,1)+LEFT(F37,1)+LEFT(H37,1),":",RIGHT(E37,1)+RIGHT(F37,1)+RIGHT(H37,1))</f>
        <v>4:7</v>
      </c>
      <c r="J37" s="4">
        <f>IF(ISERROR(I37),"",IF(LEFT(E37,1)="3",2,1)+IF(LEFT(F37,1)="3",2,1)+IF(LEFT(H37,1)="3",2,1))</f>
        <v>4</v>
      </c>
      <c r="K37" s="23">
        <v>3</v>
      </c>
      <c r="L37" s="55" t="s">
        <v>586</v>
      </c>
    </row>
    <row r="38" spans="1:12" ht="15.75" thickBot="1">
      <c r="A38" s="28" t="str">
        <f>CONCATENATE($A$34,"_",K38)</f>
        <v>3_2</v>
      </c>
      <c r="B38" s="38">
        <v>51</v>
      </c>
      <c r="C38" s="72" t="str">
        <f>CONCATENATE(VLOOKUP(B38,'28_9'!A:D,2,0)," (",VLOOKUP(B38,'28_9'!A:E,3,0),")")</f>
        <v>Vydrová Lucie (TJ Sadská)</v>
      </c>
      <c r="D38" s="73"/>
      <c r="E38" s="12" t="str">
        <f>CONCATENATE(RIGHT(H35,1),MID(H35,2,1),LEFT(H35,1))</f>
        <v>0:3</v>
      </c>
      <c r="F38" s="6" t="str">
        <f>CONCATENATE(RIGHT(H36,1),MID(H36,2,1),LEFT(H36,1))</f>
        <v>3:0</v>
      </c>
      <c r="G38" s="6" t="str">
        <f>M44</f>
        <v>1:3</v>
      </c>
      <c r="H38" s="7" t="s">
        <v>279</v>
      </c>
      <c r="I38" s="8" t="str">
        <f>CONCATENATE(LEFT(E38,1)+LEFT(F38,1)+LEFT(G38,1),":",RIGHT(E38,1)+RIGHT(F38,1)+RIGHT(G38,1))</f>
        <v>4:6</v>
      </c>
      <c r="J38" s="6">
        <f>IF(ISERROR(I38),"",IF(LEFT(E38,1)="3",2,1)+IF(LEFT(F38,1)="3",2,1)+IF(LEFT(G38,1)="3",2,1))</f>
        <v>4</v>
      </c>
      <c r="K38" s="24">
        <v>2</v>
      </c>
      <c r="L38" s="55" t="s">
        <v>588</v>
      </c>
    </row>
    <row r="39" ht="15.75" customHeight="1"/>
    <row r="40" spans="2:13" ht="15">
      <c r="B40" s="70" t="s">
        <v>283</v>
      </c>
      <c r="C40" s="70"/>
      <c r="D40" s="70"/>
      <c r="E40" s="70"/>
      <c r="F40" s="70"/>
      <c r="G40" s="70"/>
      <c r="H40" s="9" t="s">
        <v>284</v>
      </c>
      <c r="I40" s="9" t="s">
        <v>285</v>
      </c>
      <c r="J40" s="9" t="s">
        <v>286</v>
      </c>
      <c r="K40" s="9" t="s">
        <v>287</v>
      </c>
      <c r="L40" s="9" t="s">
        <v>288</v>
      </c>
      <c r="M40" s="9" t="s">
        <v>289</v>
      </c>
    </row>
    <row r="41" spans="2:13" ht="15">
      <c r="B41" s="69" t="str">
        <f>C35</f>
        <v>Plachá Liliana (TSM Kladno)</v>
      </c>
      <c r="C41" s="69"/>
      <c r="D41" s="10" t="s">
        <v>290</v>
      </c>
      <c r="E41" s="71" t="str">
        <f>C38</f>
        <v>Vydrová Lucie (TJ Sadská)</v>
      </c>
      <c r="F41" s="71"/>
      <c r="G41" s="71"/>
      <c r="H41" s="25">
        <v>6</v>
      </c>
      <c r="I41" s="25">
        <v>4</v>
      </c>
      <c r="J41" s="25">
        <v>3</v>
      </c>
      <c r="K41" s="25"/>
      <c r="L41" s="25"/>
      <c r="M41" s="10" t="str">
        <f>IF(H41="","",IF(AND(K41="",J41&lt;0),"0:3",IF(AND(K41="",J41&gt;=0),"3:0",IF(AND(L41="",K41&lt;0),"1:3",IF(AND(L41="",K41&gt;=0),"3:1",IF(L41&lt;0,"2:3","3:2"))))))</f>
        <v>3:0</v>
      </c>
    </row>
    <row r="42" spans="2:13" ht="15">
      <c r="B42" s="69" t="str">
        <f>C36</f>
        <v>Chadima Ondřej (STC Slaný)</v>
      </c>
      <c r="C42" s="69" t="e">
        <f>#REF!</f>
        <v>#REF!</v>
      </c>
      <c r="D42" s="10" t="s">
        <v>290</v>
      </c>
      <c r="E42" s="69" t="str">
        <f>C37</f>
        <v>Paál Daniel (TJ Spartak Čelákovice)</v>
      </c>
      <c r="F42" s="69" t="str">
        <f>C37</f>
        <v>Paál Daniel (TJ Spartak Čelákovice)</v>
      </c>
      <c r="G42" s="69"/>
      <c r="H42" s="25">
        <v>9</v>
      </c>
      <c r="I42" s="25">
        <v>9</v>
      </c>
      <c r="J42" s="25">
        <v>-13</v>
      </c>
      <c r="K42" s="25">
        <v>7</v>
      </c>
      <c r="L42" s="25"/>
      <c r="M42" s="10" t="str">
        <f>IF(H42="","",IF(AND(K42="",J42&lt;0),"0:3",IF(AND(K42="",J42&gt;=0),"3:0",IF(AND(L42="",K42&lt;0),"1:3",IF(AND(L42="",K42&gt;=0),"3:1",IF(L42&lt;0,"2:3","3:2"))))))</f>
        <v>3:1</v>
      </c>
    </row>
    <row r="43" spans="2:13" ht="15">
      <c r="B43" s="70" t="s">
        <v>291</v>
      </c>
      <c r="C43" s="70"/>
      <c r="D43" s="70"/>
      <c r="E43" s="70"/>
      <c r="F43" s="70"/>
      <c r="G43" s="70"/>
      <c r="H43" s="9" t="s">
        <v>284</v>
      </c>
      <c r="I43" s="9" t="s">
        <v>285</v>
      </c>
      <c r="J43" s="9" t="s">
        <v>286</v>
      </c>
      <c r="K43" s="9" t="s">
        <v>287</v>
      </c>
      <c r="L43" s="9" t="s">
        <v>288</v>
      </c>
      <c r="M43" s="9" t="s">
        <v>289</v>
      </c>
    </row>
    <row r="44" spans="2:13" ht="15">
      <c r="B44" s="71" t="str">
        <f>C38</f>
        <v>Vydrová Lucie (TJ Sadská)</v>
      </c>
      <c r="C44" s="71" t="str">
        <f>C38</f>
        <v>Vydrová Lucie (TJ Sadská)</v>
      </c>
      <c r="D44" s="10" t="s">
        <v>290</v>
      </c>
      <c r="E44" s="69" t="str">
        <f>C37</f>
        <v>Paál Daniel (TJ Spartak Čelákovice)</v>
      </c>
      <c r="F44" s="69" t="str">
        <f>C37</f>
        <v>Paál Daniel (TJ Spartak Čelákovice)</v>
      </c>
      <c r="G44" s="69"/>
      <c r="H44" s="25">
        <v>-4</v>
      </c>
      <c r="I44" s="25">
        <v>-5</v>
      </c>
      <c r="J44" s="25">
        <v>11</v>
      </c>
      <c r="K44" s="25">
        <v>-3</v>
      </c>
      <c r="L44" s="25"/>
      <c r="M44" s="10" t="str">
        <f>IF(H44="","",IF(AND(K44="",J44&lt;0),"0:3",IF(AND(K44="",J44&gt;=0),"3:0",IF(AND(L44="",K44&lt;0),"1:3",IF(AND(L44="",K44&gt;=0),"3:1",IF(L44&lt;0,"2:3","3:2"))))))</f>
        <v>1:3</v>
      </c>
    </row>
    <row r="45" spans="2:13" ht="15">
      <c r="B45" s="69" t="str">
        <f>C35</f>
        <v>Plachá Liliana (TSM Kladno)</v>
      </c>
      <c r="C45" s="69" t="str">
        <f>C36</f>
        <v>Chadima Ondřej (STC Slaný)</v>
      </c>
      <c r="D45" s="10" t="s">
        <v>290</v>
      </c>
      <c r="E45" s="69" t="str">
        <f>C36</f>
        <v>Chadima Ondřej (STC Slaný)</v>
      </c>
      <c r="F45" s="69" t="str">
        <f>C36</f>
        <v>Chadima Ondřej (STC Slaný)</v>
      </c>
      <c r="G45" s="69"/>
      <c r="H45" s="25">
        <v>10</v>
      </c>
      <c r="I45" s="25">
        <v>8</v>
      </c>
      <c r="J45" s="25">
        <v>5</v>
      </c>
      <c r="K45" s="25"/>
      <c r="L45" s="25"/>
      <c r="M45" s="10" t="str">
        <f>IF(H45="","",IF(AND(K45="",J45&lt;0),"0:3",IF(AND(K45="",J45&gt;=0),"3:0",IF(AND(L45="",K45&lt;0),"1:3",IF(AND(L45="",K45&gt;=0),"3:1",IF(L45&lt;0,"2:3","3:2"))))))</f>
        <v>3:0</v>
      </c>
    </row>
    <row r="46" spans="2:13" ht="15">
      <c r="B46" s="70" t="s">
        <v>292</v>
      </c>
      <c r="C46" s="70"/>
      <c r="D46" s="70"/>
      <c r="E46" s="70"/>
      <c r="F46" s="70"/>
      <c r="G46" s="70"/>
      <c r="H46" s="9" t="s">
        <v>284</v>
      </c>
      <c r="I46" s="9" t="s">
        <v>285</v>
      </c>
      <c r="J46" s="9" t="s">
        <v>286</v>
      </c>
      <c r="K46" s="9" t="s">
        <v>287</v>
      </c>
      <c r="L46" s="9" t="s">
        <v>288</v>
      </c>
      <c r="M46" s="9" t="s">
        <v>289</v>
      </c>
    </row>
    <row r="47" spans="2:13" ht="15">
      <c r="B47" s="69" t="str">
        <f>C36</f>
        <v>Chadima Ondřej (STC Slaný)</v>
      </c>
      <c r="C47" s="69" t="e">
        <f>#REF!</f>
        <v>#REF!</v>
      </c>
      <c r="D47" s="10" t="s">
        <v>290</v>
      </c>
      <c r="E47" s="71" t="str">
        <f>C38</f>
        <v>Vydrová Lucie (TJ Sadská)</v>
      </c>
      <c r="F47" s="71" t="str">
        <f>C38</f>
        <v>Vydrová Lucie (TJ Sadská)</v>
      </c>
      <c r="G47" s="71"/>
      <c r="H47" s="25">
        <v>-10</v>
      </c>
      <c r="I47" s="25">
        <v>-9</v>
      </c>
      <c r="J47" s="25">
        <v>-7</v>
      </c>
      <c r="K47" s="25"/>
      <c r="L47" s="25"/>
      <c r="M47" s="10" t="str">
        <f>IF(H47="","",IF(AND(K47="",J47&lt;0),"0:3",IF(AND(K47="",J47&gt;=0),"3:0",IF(AND(L47="",K47&lt;0),"1:3",IF(AND(L47="",K47&gt;=0),"3:1",IF(L47&lt;0,"2:3","3:2"))))))</f>
        <v>0:3</v>
      </c>
    </row>
    <row r="48" spans="2:13" ht="15">
      <c r="B48" s="69" t="str">
        <f>C37</f>
        <v>Paál Daniel (TJ Spartak Čelákovice)</v>
      </c>
      <c r="C48" s="69" t="e">
        <f>#REF!</f>
        <v>#REF!</v>
      </c>
      <c r="D48" s="10" t="s">
        <v>290</v>
      </c>
      <c r="E48" s="69" t="str">
        <f>C35</f>
        <v>Plachá Liliana (TSM Kladno)</v>
      </c>
      <c r="F48" s="69" t="str">
        <f>C35</f>
        <v>Plachá Liliana (TSM Kladno)</v>
      </c>
      <c r="G48" s="69"/>
      <c r="H48" s="25">
        <v>-5</v>
      </c>
      <c r="I48" s="25">
        <v>-7</v>
      </c>
      <c r="J48" s="25">
        <v>-11</v>
      </c>
      <c r="K48" s="25"/>
      <c r="L48" s="25"/>
      <c r="M48" s="10" t="str">
        <f>IF(H48="","",IF(AND(K48="",J48&lt;0),"0:3",IF(AND(K48="",J48&gt;=0),"3:0",IF(AND(L48="",K48&lt;0),"1:3",IF(AND(L48="",K48&gt;=0),"3:1",IF(L48&lt;0,"2:3","3:2"))))))</f>
        <v>0:3</v>
      </c>
    </row>
    <row r="49" spans="2:13" ht="15.7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5.75" thickBot="1"/>
    <row r="51" spans="1:11" ht="42" customHeight="1" thickBot="1">
      <c r="A51" s="28">
        <v>4</v>
      </c>
      <c r="B51" s="74" t="s">
        <v>345</v>
      </c>
      <c r="C51" s="75"/>
      <c r="D51" s="76"/>
      <c r="E51" s="13" t="str">
        <f>C52</f>
        <v>Vrecion Jiří (TJ Sokol Králův Dvůr)</v>
      </c>
      <c r="F51" s="14" t="str">
        <f>C53</f>
        <v>Franeková Věra (TJ Sokol Poděbrady)</v>
      </c>
      <c r="G51" s="14" t="str">
        <f>C54</f>
        <v>Botková Michaela (TJ AŠ Mladá Boleslav)</v>
      </c>
      <c r="H51" s="14" t="str">
        <f>C55</f>
        <v>Bláha Jiří (TTC Příbram)</v>
      </c>
      <c r="I51" s="13" t="s">
        <v>280</v>
      </c>
      <c r="J51" s="14" t="s">
        <v>281</v>
      </c>
      <c r="K51" s="15" t="s">
        <v>282</v>
      </c>
    </row>
    <row r="52" spans="1:11" ht="15">
      <c r="A52" s="28" t="str">
        <f>CONCATENATE($A$51,"_",K52)</f>
        <v>4_1</v>
      </c>
      <c r="B52" s="38">
        <v>40</v>
      </c>
      <c r="C52" s="77" t="str">
        <f>CONCATENATE(VLOOKUP(B52,'28_9'!A:D,2,0)," (",VLOOKUP(B52,'28_9'!A:E,3,0),")")</f>
        <v>Vrecion Jiří (TJ Sokol Králův Dvůr)</v>
      </c>
      <c r="D52" s="78"/>
      <c r="E52" s="17" t="s">
        <v>279</v>
      </c>
      <c r="F52" s="18" t="str">
        <f>M62</f>
        <v>3:2</v>
      </c>
      <c r="G52" s="18" t="str">
        <f>CONCATENATE(RIGHT(E54,1),MID(E54,2,1),LEFT(E54,1))</f>
        <v>3:2</v>
      </c>
      <c r="H52" s="18" t="str">
        <f>M58</f>
        <v>3:1</v>
      </c>
      <c r="I52" s="19" t="str">
        <f>CONCATENATE(LEFT(F52,1)+LEFT(G52,1)+LEFT(H52,1),":",RIGHT(F52,1)+RIGHT(G52,1)+RIGHT(H52,1))</f>
        <v>9:5</v>
      </c>
      <c r="J52" s="18">
        <f>IF(ISERROR(I52),"",IF(LEFT(F52,1)="3",2,1)+IF(LEFT(G52,1)="3",2,1)+IF(LEFT(H52,1)="3",2,1))</f>
        <v>6</v>
      </c>
      <c r="K52" s="22">
        <v>1</v>
      </c>
    </row>
    <row r="53" spans="1:11" ht="15">
      <c r="A53" s="28" t="str">
        <f>CONCATENATE($A$51,"_",K53)</f>
        <v>4_2</v>
      </c>
      <c r="B53" s="38">
        <v>41</v>
      </c>
      <c r="C53" s="79" t="str">
        <f>CONCATENATE(VLOOKUP(B53,'28_9'!A:D,2,0)," (",VLOOKUP(B53,'28_9'!A:E,3,0),")")</f>
        <v>Franeková Věra (TJ Sokol Poděbrady)</v>
      </c>
      <c r="D53" s="80"/>
      <c r="E53" s="11" t="str">
        <f>CONCATENATE(RIGHT(F52,1),MID(F52,2,1),LEFT(F52,1))</f>
        <v>2:3</v>
      </c>
      <c r="F53" s="3" t="s">
        <v>279</v>
      </c>
      <c r="G53" s="4" t="str">
        <f>M59</f>
        <v>3:0</v>
      </c>
      <c r="H53" s="4" t="str">
        <f>M64</f>
        <v>3:1</v>
      </c>
      <c r="I53" s="5" t="str">
        <f>CONCATENATE(LEFT(E53,1)+LEFT(G53,1)+LEFT(H53,1),":",RIGHT(E53,1)+RIGHT(G53,1)+RIGHT(H53,1))</f>
        <v>8:4</v>
      </c>
      <c r="J53" s="4">
        <f>IF(ISERROR(I53),"",IF(LEFT(E53,1)="3",2,1)+IF(LEFT(G53,1)="3",2,1)+IF(LEFT(H53,1)="3",2,1))</f>
        <v>5</v>
      </c>
      <c r="K53" s="23">
        <v>2</v>
      </c>
    </row>
    <row r="54" spans="1:11" ht="15">
      <c r="A54" s="28" t="str">
        <f>CONCATENATE($A$51,"_",K54)</f>
        <v>4_3</v>
      </c>
      <c r="B54" s="38">
        <v>48</v>
      </c>
      <c r="C54" s="79" t="str">
        <f>CONCATENATE(VLOOKUP(B54,'28_9'!A:D,2,0)," (",VLOOKUP(B54,'28_9'!A:E,3,0),")")</f>
        <v>Botková Michaela (TJ AŠ Mladá Boleslav)</v>
      </c>
      <c r="D54" s="80"/>
      <c r="E54" s="11" t="str">
        <f>M65</f>
        <v>2:3</v>
      </c>
      <c r="F54" s="4" t="str">
        <f>CONCATENATE(RIGHT(G53,1),MID(G53,2,1),LEFT(G53,1))</f>
        <v>0:3</v>
      </c>
      <c r="G54" s="3" t="s">
        <v>279</v>
      </c>
      <c r="H54" s="4" t="str">
        <f>CONCATENATE(RIGHT(G55,1),MID(G55,2,1),LEFT(G55,1))</f>
        <v>3:2</v>
      </c>
      <c r="I54" s="5" t="str">
        <f>CONCATENATE(LEFT(E54,1)+LEFT(F54,1)+LEFT(H54,1),":",RIGHT(E54,1)+RIGHT(F54,1)+RIGHT(H54,1))</f>
        <v>5:8</v>
      </c>
      <c r="J54" s="4">
        <f>IF(ISERROR(I54),"",IF(LEFT(E54,1)="3",2,1)+IF(LEFT(F54,1)="3",2,1)+IF(LEFT(H54,1)="3",2,1))</f>
        <v>4</v>
      </c>
      <c r="K54" s="23">
        <v>3</v>
      </c>
    </row>
    <row r="55" spans="1:11" ht="15.75" thickBot="1">
      <c r="A55" s="28" t="str">
        <f>CONCATENATE($A$51,"_",K55)</f>
        <v>4_4</v>
      </c>
      <c r="B55" s="38">
        <v>50</v>
      </c>
      <c r="C55" s="72" t="str">
        <f>CONCATENATE(VLOOKUP(B55,'28_9'!A:D,2,0)," (",VLOOKUP(B55,'28_9'!A:E,3,0),")")</f>
        <v>Bláha Jiří (TTC Příbram)</v>
      </c>
      <c r="D55" s="73"/>
      <c r="E55" s="12" t="str">
        <f>CONCATENATE(RIGHT(H52,1),MID(H52,2,1),LEFT(H52,1))</f>
        <v>1:3</v>
      </c>
      <c r="F55" s="6" t="str">
        <f>CONCATENATE(RIGHT(H53,1),MID(H53,2,1),LEFT(H53,1))</f>
        <v>1:3</v>
      </c>
      <c r="G55" s="6" t="str">
        <f>M61</f>
        <v>2:3</v>
      </c>
      <c r="H55" s="7" t="s">
        <v>279</v>
      </c>
      <c r="I55" s="8" t="str">
        <f>CONCATENATE(LEFT(E55,1)+LEFT(F55,1)+LEFT(G55,1),":",RIGHT(E55,1)+RIGHT(F55,1)+RIGHT(G55,1))</f>
        <v>4:9</v>
      </c>
      <c r="J55" s="6">
        <f>IF(ISERROR(I55),"",IF(LEFT(E55,1)="3",2,1)+IF(LEFT(F55,1)="3",2,1)+IF(LEFT(G55,1)="3",2,1))</f>
        <v>3</v>
      </c>
      <c r="K55" s="24">
        <v>4</v>
      </c>
    </row>
    <row r="56" ht="15.75" customHeight="1"/>
    <row r="57" spans="2:13" ht="15">
      <c r="B57" s="70" t="s">
        <v>283</v>
      </c>
      <c r="C57" s="70"/>
      <c r="D57" s="70"/>
      <c r="E57" s="70"/>
      <c r="F57" s="70"/>
      <c r="G57" s="70"/>
      <c r="H57" s="9" t="s">
        <v>284</v>
      </c>
      <c r="I57" s="9" t="s">
        <v>285</v>
      </c>
      <c r="J57" s="9" t="s">
        <v>286</v>
      </c>
      <c r="K57" s="9" t="s">
        <v>287</v>
      </c>
      <c r="L57" s="9" t="s">
        <v>288</v>
      </c>
      <c r="M57" s="9" t="s">
        <v>289</v>
      </c>
    </row>
    <row r="58" spans="2:13" ht="15">
      <c r="B58" s="69" t="str">
        <f>C52</f>
        <v>Vrecion Jiří (TJ Sokol Králův Dvůr)</v>
      </c>
      <c r="C58" s="69"/>
      <c r="D58" s="10" t="s">
        <v>290</v>
      </c>
      <c r="E58" s="69" t="str">
        <f>C55</f>
        <v>Bláha Jiří (TTC Příbram)</v>
      </c>
      <c r="F58" s="69"/>
      <c r="G58" s="69"/>
      <c r="H58" s="25">
        <v>4</v>
      </c>
      <c r="I58" s="25">
        <v>10</v>
      </c>
      <c r="J58" s="25">
        <v>-4</v>
      </c>
      <c r="K58" s="25">
        <v>9</v>
      </c>
      <c r="L58" s="25"/>
      <c r="M58" s="10" t="str">
        <f>IF(H58="","",IF(AND(K58="",J58&lt;0),"0:3",IF(AND(K58="",J58&gt;=0),"3:0",IF(AND(L58="",K58&lt;0),"1:3",IF(AND(L58="",K58&gt;=0),"3:1",IF(L58&lt;0,"2:3","3:2"))))))</f>
        <v>3:1</v>
      </c>
    </row>
    <row r="59" spans="2:13" ht="15">
      <c r="B59" s="69" t="str">
        <f>C53</f>
        <v>Franeková Věra (TJ Sokol Poděbrady)</v>
      </c>
      <c r="C59" s="69" t="e">
        <f>#REF!</f>
        <v>#REF!</v>
      </c>
      <c r="D59" s="10" t="s">
        <v>290</v>
      </c>
      <c r="E59" s="69" t="str">
        <f>C54</f>
        <v>Botková Michaela (TJ AŠ Mladá Boleslav)</v>
      </c>
      <c r="F59" s="69" t="str">
        <f>C54</f>
        <v>Botková Michaela (TJ AŠ Mladá Boleslav)</v>
      </c>
      <c r="G59" s="69"/>
      <c r="H59" s="25">
        <v>6</v>
      </c>
      <c r="I59" s="25">
        <v>12</v>
      </c>
      <c r="J59" s="25">
        <v>5</v>
      </c>
      <c r="K59" s="25"/>
      <c r="L59" s="25"/>
      <c r="M59" s="10" t="str">
        <f>IF(H59="","",IF(AND(K59="",J59&lt;0),"0:3",IF(AND(K59="",J59&gt;=0),"3:0",IF(AND(L59="",K59&lt;0),"1:3",IF(AND(L59="",K59&gt;=0),"3:1",IF(L59&lt;0,"2:3","3:2"))))))</f>
        <v>3:0</v>
      </c>
    </row>
    <row r="60" spans="2:13" ht="15">
      <c r="B60" s="70" t="s">
        <v>291</v>
      </c>
      <c r="C60" s="70"/>
      <c r="D60" s="70"/>
      <c r="E60" s="70"/>
      <c r="F60" s="70"/>
      <c r="G60" s="70"/>
      <c r="H60" s="9" t="s">
        <v>284</v>
      </c>
      <c r="I60" s="9" t="s">
        <v>285</v>
      </c>
      <c r="J60" s="9" t="s">
        <v>286</v>
      </c>
      <c r="K60" s="9" t="s">
        <v>287</v>
      </c>
      <c r="L60" s="9" t="s">
        <v>288</v>
      </c>
      <c r="M60" s="9" t="s">
        <v>289</v>
      </c>
    </row>
    <row r="61" spans="2:13" ht="15">
      <c r="B61" s="69" t="str">
        <f>C55</f>
        <v>Bláha Jiří (TTC Příbram)</v>
      </c>
      <c r="C61" s="69" t="str">
        <f>C55</f>
        <v>Bláha Jiří (TTC Příbram)</v>
      </c>
      <c r="D61" s="10" t="s">
        <v>290</v>
      </c>
      <c r="E61" s="69" t="str">
        <f>C54</f>
        <v>Botková Michaela (TJ AŠ Mladá Boleslav)</v>
      </c>
      <c r="F61" s="69" t="str">
        <f>C54</f>
        <v>Botková Michaela (TJ AŠ Mladá Boleslav)</v>
      </c>
      <c r="G61" s="69"/>
      <c r="H61" s="25">
        <v>8</v>
      </c>
      <c r="I61" s="25">
        <v>6</v>
      </c>
      <c r="J61" s="25">
        <v>-6</v>
      </c>
      <c r="K61" s="25">
        <v>-9</v>
      </c>
      <c r="L61" s="25">
        <v>-9</v>
      </c>
      <c r="M61" s="10" t="str">
        <f>IF(H61="","",IF(AND(K61="",J61&lt;0),"0:3",IF(AND(K61="",J61&gt;=0),"3:0",IF(AND(L61="",K61&lt;0),"1:3",IF(AND(L61="",K61&gt;=0),"3:1",IF(L61&lt;0,"2:3","3:2"))))))</f>
        <v>2:3</v>
      </c>
    </row>
    <row r="62" spans="2:13" ht="15">
      <c r="B62" s="69" t="str">
        <f>C52</f>
        <v>Vrecion Jiří (TJ Sokol Králův Dvůr)</v>
      </c>
      <c r="C62" s="69" t="str">
        <f>C53</f>
        <v>Franeková Věra (TJ Sokol Poděbrady)</v>
      </c>
      <c r="D62" s="10" t="s">
        <v>290</v>
      </c>
      <c r="E62" s="69" t="str">
        <f>C53</f>
        <v>Franeková Věra (TJ Sokol Poděbrady)</v>
      </c>
      <c r="F62" s="69" t="str">
        <f>C53</f>
        <v>Franeková Věra (TJ Sokol Poděbrady)</v>
      </c>
      <c r="G62" s="69"/>
      <c r="H62" s="25">
        <v>-11</v>
      </c>
      <c r="I62" s="25">
        <v>-9</v>
      </c>
      <c r="J62" s="25">
        <v>8</v>
      </c>
      <c r="K62" s="25">
        <v>10</v>
      </c>
      <c r="L62" s="25">
        <v>7</v>
      </c>
      <c r="M62" s="10" t="str">
        <f>IF(H62="","",IF(AND(K62="",J62&lt;0),"0:3",IF(AND(K62="",J62&gt;=0),"3:0",IF(AND(L62="",K62&lt;0),"1:3",IF(AND(L62="",K62&gt;=0),"3:1",IF(L62&lt;0,"2:3","3:2"))))))</f>
        <v>3:2</v>
      </c>
    </row>
    <row r="63" spans="2:13" ht="15">
      <c r="B63" s="70" t="s">
        <v>292</v>
      </c>
      <c r="C63" s="70"/>
      <c r="D63" s="70"/>
      <c r="E63" s="70"/>
      <c r="F63" s="70"/>
      <c r="G63" s="70"/>
      <c r="H63" s="9" t="s">
        <v>284</v>
      </c>
      <c r="I63" s="9" t="s">
        <v>285</v>
      </c>
      <c r="J63" s="9" t="s">
        <v>286</v>
      </c>
      <c r="K63" s="9" t="s">
        <v>287</v>
      </c>
      <c r="L63" s="9" t="s">
        <v>288</v>
      </c>
      <c r="M63" s="9" t="s">
        <v>289</v>
      </c>
    </row>
    <row r="64" spans="2:13" ht="15">
      <c r="B64" s="69" t="str">
        <f>C53</f>
        <v>Franeková Věra (TJ Sokol Poděbrady)</v>
      </c>
      <c r="C64" s="69" t="e">
        <f>#REF!</f>
        <v>#REF!</v>
      </c>
      <c r="D64" s="10" t="s">
        <v>290</v>
      </c>
      <c r="E64" s="69" t="str">
        <f>C55</f>
        <v>Bláha Jiří (TTC Příbram)</v>
      </c>
      <c r="F64" s="69" t="str">
        <f>C55</f>
        <v>Bláha Jiří (TTC Příbram)</v>
      </c>
      <c r="G64" s="69"/>
      <c r="H64" s="25">
        <v>6</v>
      </c>
      <c r="I64" s="25">
        <v>4</v>
      </c>
      <c r="J64" s="25">
        <v>-10</v>
      </c>
      <c r="K64" s="25">
        <v>9</v>
      </c>
      <c r="L64" s="25"/>
      <c r="M64" s="10" t="str">
        <f>IF(H64="","",IF(AND(K64="",J64&lt;0),"0:3",IF(AND(K64="",J64&gt;=0),"3:0",IF(AND(L64="",K64&lt;0),"1:3",IF(AND(L64="",K64&gt;=0),"3:1",IF(L64&lt;0,"2:3","3:2"))))))</f>
        <v>3:1</v>
      </c>
    </row>
    <row r="65" spans="2:13" ht="15">
      <c r="B65" s="69" t="str">
        <f>C54</f>
        <v>Botková Michaela (TJ AŠ Mladá Boleslav)</v>
      </c>
      <c r="C65" s="69" t="e">
        <f>#REF!</f>
        <v>#REF!</v>
      </c>
      <c r="D65" s="10" t="s">
        <v>290</v>
      </c>
      <c r="E65" s="69" t="str">
        <f>C52</f>
        <v>Vrecion Jiří (TJ Sokol Králův Dvůr)</v>
      </c>
      <c r="F65" s="69" t="str">
        <f>C52</f>
        <v>Vrecion Jiří (TJ Sokol Králův Dvůr)</v>
      </c>
      <c r="G65" s="69"/>
      <c r="H65" s="25">
        <v>10</v>
      </c>
      <c r="I65" s="25">
        <v>9</v>
      </c>
      <c r="J65" s="25">
        <v>-6</v>
      </c>
      <c r="K65" s="25">
        <v>-7</v>
      </c>
      <c r="L65" s="25">
        <v>-3</v>
      </c>
      <c r="M65" s="10" t="str">
        <f>IF(H65="","",IF(AND(K65="",J65&lt;0),"0:3",IF(AND(K65="",J65&gt;=0),"3:0",IF(AND(L65="",K65&lt;0),"1:3",IF(AND(L65="",K65&gt;=0),"3:1",IF(L65&lt;0,"2:3","3:2"))))))</f>
        <v>2:3</v>
      </c>
    </row>
    <row r="66" ht="15.75" thickBot="1"/>
    <row r="67" spans="1:11" ht="42" customHeight="1" thickBot="1">
      <c r="A67" s="28">
        <v>5</v>
      </c>
      <c r="B67" s="74" t="s">
        <v>380</v>
      </c>
      <c r="C67" s="75"/>
      <c r="D67" s="76"/>
      <c r="E67" s="13" t="str">
        <f>C68</f>
        <v>Vojna Daniel (TSM Kladno)</v>
      </c>
      <c r="F67" s="14" t="str">
        <f>C69</f>
        <v>Lafek Dominik (TJ Sokol Buštěhrad)</v>
      </c>
      <c r="G67" s="14" t="str">
        <f>C70</f>
        <v>Vrecion Jiří (TJ Sokol Králův Dvůr)</v>
      </c>
      <c r="H67" s="14" t="str">
        <f>C71</f>
        <v>Franeková Věra (TJ Sokol Poděbrady)</v>
      </c>
      <c r="I67" s="13" t="s">
        <v>280</v>
      </c>
      <c r="J67" s="14" t="s">
        <v>281</v>
      </c>
      <c r="K67" s="15" t="s">
        <v>282</v>
      </c>
    </row>
    <row r="68" spans="1:11" ht="15">
      <c r="A68" s="28" t="str">
        <f>CONCATENATE($A$67,"_",K68)</f>
        <v>5_3</v>
      </c>
      <c r="B68" s="16" t="s">
        <v>306</v>
      </c>
      <c r="C68" s="77" t="str">
        <f>VLOOKUP(B68,$A$2:$H$5,3,0)</f>
        <v>Vojna Daniel (TSM Kladno)</v>
      </c>
      <c r="D68" s="78"/>
      <c r="E68" s="17" t="s">
        <v>279</v>
      </c>
      <c r="F68" s="18" t="str">
        <f>M78</f>
        <v>3:2</v>
      </c>
      <c r="G68" s="18" t="str">
        <f>CONCATENATE(RIGHT(E70,1),MID(E70,2,1),LEFT(E70,1))</f>
        <v>2:3</v>
      </c>
      <c r="H68" s="18" t="str">
        <f>M74</f>
        <v>1:3</v>
      </c>
      <c r="I68" s="19" t="str">
        <f>CONCATENATE(LEFT(F68,1)+LEFT(G68,1)+LEFT(H68,1),":",RIGHT(F68,1)+RIGHT(G68,1)+RIGHT(H68,1))</f>
        <v>6:8</v>
      </c>
      <c r="J68" s="18">
        <f>IF(ISERROR(I68),"",IF(LEFT(F68,1)="3",2,1)+IF(LEFT(G68,1)="3",2,1)+IF(LEFT(H68,1)="3",2,1))</f>
        <v>4</v>
      </c>
      <c r="K68" s="22">
        <v>3</v>
      </c>
    </row>
    <row r="69" spans="1:11" ht="15">
      <c r="A69" s="28" t="str">
        <f>CONCATENATE($A$67,"_",K69)</f>
        <v>5_4</v>
      </c>
      <c r="B69" s="20" t="s">
        <v>310</v>
      </c>
      <c r="C69" s="79" t="str">
        <f>VLOOKUP(B69,$A$2:$H$5,3,0)</f>
        <v>Lafek Dominik (TJ Sokol Buštěhrad)</v>
      </c>
      <c r="D69" s="80"/>
      <c r="E69" s="11" t="str">
        <f>CONCATENATE(RIGHT(F68,1),MID(F68,2,1),LEFT(F68,1))</f>
        <v>2:3</v>
      </c>
      <c r="F69" s="3" t="s">
        <v>279</v>
      </c>
      <c r="G69" s="4" t="str">
        <f>M75</f>
        <v>0:3</v>
      </c>
      <c r="H69" s="4" t="str">
        <f>M80</f>
        <v>2:3</v>
      </c>
      <c r="I69" s="5" t="str">
        <f>CONCATENATE(LEFT(E69,1)+LEFT(G69,1)+LEFT(H69,1),":",RIGHT(E69,1)+RIGHT(G69,1)+RIGHT(H69,1))</f>
        <v>4:9</v>
      </c>
      <c r="J69" s="4">
        <f>IF(ISERROR(I69),"",IF(LEFT(E69,1)="3",2,1)+IF(LEFT(G69,1)="3",2,1)+IF(LEFT(H69,1)="3",2,1))</f>
        <v>3</v>
      </c>
      <c r="K69" s="23">
        <v>4</v>
      </c>
    </row>
    <row r="70" spans="1:11" ht="15">
      <c r="A70" s="28" t="str">
        <f>CONCATENATE($A$67,"_",K70)</f>
        <v>5_1</v>
      </c>
      <c r="B70" s="20" t="s">
        <v>311</v>
      </c>
      <c r="C70" s="79" t="str">
        <f>VLOOKUP(B70,$A$52:$H$55,3,0)</f>
        <v>Vrecion Jiří (TJ Sokol Králův Dvůr)</v>
      </c>
      <c r="D70" s="80"/>
      <c r="E70" s="11" t="str">
        <f>M81</f>
        <v>3:2</v>
      </c>
      <c r="F70" s="4" t="str">
        <f>CONCATENATE(RIGHT(G69,1),MID(G69,2,1),LEFT(G69,1))</f>
        <v>3:0</v>
      </c>
      <c r="G70" s="3" t="s">
        <v>279</v>
      </c>
      <c r="H70" s="4" t="str">
        <f>CONCATENATE(RIGHT(G71,1),MID(G71,2,1),LEFT(G71,1))</f>
        <v>3:2</v>
      </c>
      <c r="I70" s="5" t="str">
        <f>CONCATENATE(LEFT(E70,1)+LEFT(F70,1)+LEFT(H70,1),":",RIGHT(E70,1)+RIGHT(F70,1)+RIGHT(H70,1))</f>
        <v>9:4</v>
      </c>
      <c r="J70" s="4">
        <f>IF(ISERROR(I70),"",IF(LEFT(E70,1)="3",2,1)+IF(LEFT(F70,1)="3",2,1)+IF(LEFT(H70,1)="3",2,1))</f>
        <v>6</v>
      </c>
      <c r="K70" s="23">
        <v>1</v>
      </c>
    </row>
    <row r="71" spans="1:11" ht="15.75" thickBot="1">
      <c r="A71" s="28" t="str">
        <f>CONCATENATE($A$67,"_",K71)</f>
        <v>5_2</v>
      </c>
      <c r="B71" s="21" t="s">
        <v>312</v>
      </c>
      <c r="C71" s="72" t="str">
        <f>VLOOKUP(B71,$A$52:$H$55,3,0)</f>
        <v>Franeková Věra (TJ Sokol Poděbrady)</v>
      </c>
      <c r="D71" s="73"/>
      <c r="E71" s="12" t="str">
        <f>CONCATENATE(RIGHT(H68,1),MID(H68,2,1),LEFT(H68,1))</f>
        <v>3:1</v>
      </c>
      <c r="F71" s="6" t="str">
        <f>CONCATENATE(RIGHT(H69,1),MID(H69,2,1),LEFT(H69,1))</f>
        <v>3:2</v>
      </c>
      <c r="G71" s="6" t="str">
        <f>M77</f>
        <v>2:3</v>
      </c>
      <c r="H71" s="7" t="s">
        <v>279</v>
      </c>
      <c r="I71" s="8" t="str">
        <f>CONCATENATE(LEFT(E71,1)+LEFT(F71,1)+LEFT(G71,1),":",RIGHT(E71,1)+RIGHT(F71,1)+RIGHT(G71,1))</f>
        <v>8:6</v>
      </c>
      <c r="J71" s="6">
        <f>IF(ISERROR(I71),"",IF(LEFT(E71,1)="3",2,1)+IF(LEFT(F71,1)="3",2,1)+IF(LEFT(G71,1)="3",2,1))</f>
        <v>5</v>
      </c>
      <c r="K71" s="24">
        <v>2</v>
      </c>
    </row>
    <row r="72" ht="15.75" customHeight="1"/>
    <row r="73" spans="2:13" ht="15">
      <c r="B73" s="70" t="s">
        <v>283</v>
      </c>
      <c r="C73" s="70"/>
      <c r="D73" s="70"/>
      <c r="E73" s="70"/>
      <c r="F73" s="70"/>
      <c r="G73" s="70"/>
      <c r="H73" s="9" t="s">
        <v>284</v>
      </c>
      <c r="I73" s="9" t="s">
        <v>285</v>
      </c>
      <c r="J73" s="9" t="s">
        <v>286</v>
      </c>
      <c r="K73" s="9" t="s">
        <v>287</v>
      </c>
      <c r="L73" s="9" t="s">
        <v>288</v>
      </c>
      <c r="M73" s="9" t="s">
        <v>289</v>
      </c>
    </row>
    <row r="74" spans="2:13" ht="15">
      <c r="B74" s="69" t="str">
        <f>C68</f>
        <v>Vojna Daniel (TSM Kladno)</v>
      </c>
      <c r="C74" s="69"/>
      <c r="D74" s="10" t="s">
        <v>290</v>
      </c>
      <c r="E74" s="69" t="str">
        <f>C71</f>
        <v>Franeková Věra (TJ Sokol Poděbrady)</v>
      </c>
      <c r="F74" s="69"/>
      <c r="G74" s="69"/>
      <c r="H74" s="25">
        <v>7</v>
      </c>
      <c r="I74" s="25">
        <v>-10</v>
      </c>
      <c r="J74" s="25">
        <v>-8</v>
      </c>
      <c r="K74" s="25">
        <v>-5</v>
      </c>
      <c r="L74" s="25"/>
      <c r="M74" s="10" t="str">
        <f>IF(H74="","",IF(AND(K74="",J74&lt;0),"0:3",IF(AND(K74="",J74&gt;=0),"3:0",IF(AND(L74="",K74&lt;0),"1:3",IF(AND(L74="",K74&gt;=0),"3:1",IF(L74&lt;0,"2:3","3:2"))))))</f>
        <v>1:3</v>
      </c>
    </row>
    <row r="75" spans="2:13" ht="15">
      <c r="B75" s="69" t="str">
        <f>C69</f>
        <v>Lafek Dominik (TJ Sokol Buštěhrad)</v>
      </c>
      <c r="C75" s="69" t="e">
        <f>#REF!</f>
        <v>#REF!</v>
      </c>
      <c r="D75" s="10" t="s">
        <v>290</v>
      </c>
      <c r="E75" s="69" t="str">
        <f>C70</f>
        <v>Vrecion Jiří (TJ Sokol Králův Dvůr)</v>
      </c>
      <c r="F75" s="69" t="str">
        <f>C70</f>
        <v>Vrecion Jiří (TJ Sokol Králův Dvůr)</v>
      </c>
      <c r="G75" s="69"/>
      <c r="H75" s="25">
        <v>-13</v>
      </c>
      <c r="I75" s="25">
        <v>-2</v>
      </c>
      <c r="J75" s="25">
        <v>-13</v>
      </c>
      <c r="K75" s="25"/>
      <c r="L75" s="25"/>
      <c r="M75" s="10" t="str">
        <f>IF(H75="","",IF(AND(K75="",J75&lt;0),"0:3",IF(AND(K75="",J75&gt;=0),"3:0",IF(AND(L75="",K75&lt;0),"1:3",IF(AND(L75="",K75&gt;=0),"3:1",IF(L75&lt;0,"2:3","3:2"))))))</f>
        <v>0:3</v>
      </c>
    </row>
    <row r="76" spans="2:13" ht="15">
      <c r="B76" s="70" t="s">
        <v>291</v>
      </c>
      <c r="C76" s="70"/>
      <c r="D76" s="70"/>
      <c r="E76" s="70"/>
      <c r="F76" s="70"/>
      <c r="G76" s="70"/>
      <c r="H76" s="9" t="s">
        <v>284</v>
      </c>
      <c r="I76" s="9" t="s">
        <v>285</v>
      </c>
      <c r="J76" s="9" t="s">
        <v>286</v>
      </c>
      <c r="K76" s="9" t="s">
        <v>287</v>
      </c>
      <c r="L76" s="9" t="s">
        <v>288</v>
      </c>
      <c r="M76" s="9" t="s">
        <v>289</v>
      </c>
    </row>
    <row r="77" spans="2:13" ht="15">
      <c r="B77" s="69" t="str">
        <f>C71</f>
        <v>Franeková Věra (TJ Sokol Poděbrady)</v>
      </c>
      <c r="C77" s="69" t="str">
        <f>C71</f>
        <v>Franeková Věra (TJ Sokol Poděbrady)</v>
      </c>
      <c r="D77" s="10" t="s">
        <v>290</v>
      </c>
      <c r="E77" s="69" t="str">
        <f>C70</f>
        <v>Vrecion Jiří (TJ Sokol Králův Dvůr)</v>
      </c>
      <c r="F77" s="69" t="str">
        <f>C70</f>
        <v>Vrecion Jiří (TJ Sokol Králův Dvůr)</v>
      </c>
      <c r="G77" s="69"/>
      <c r="H77" s="25">
        <v>11</v>
      </c>
      <c r="I77" s="25">
        <v>9</v>
      </c>
      <c r="J77" s="25">
        <v>-8</v>
      </c>
      <c r="K77" s="25">
        <v>-10</v>
      </c>
      <c r="L77" s="25">
        <v>-7</v>
      </c>
      <c r="M77" s="10" t="str">
        <f>IF(H77="","",IF(AND(K77="",J77&lt;0),"0:3",IF(AND(K77="",J77&gt;=0),"3:0",IF(AND(L77="",K77&lt;0),"1:3",IF(AND(L77="",K77&gt;=0),"3:1",IF(L77&lt;0,"2:3","3:2"))))))</f>
        <v>2:3</v>
      </c>
    </row>
    <row r="78" spans="2:13" ht="15">
      <c r="B78" s="69" t="str">
        <f>C68</f>
        <v>Vojna Daniel (TSM Kladno)</v>
      </c>
      <c r="C78" s="69" t="str">
        <f>C69</f>
        <v>Lafek Dominik (TJ Sokol Buštěhrad)</v>
      </c>
      <c r="D78" s="10" t="s">
        <v>290</v>
      </c>
      <c r="E78" s="69" t="str">
        <f>C69</f>
        <v>Lafek Dominik (TJ Sokol Buštěhrad)</v>
      </c>
      <c r="F78" s="69" t="str">
        <f>C69</f>
        <v>Lafek Dominik (TJ Sokol Buštěhrad)</v>
      </c>
      <c r="G78" s="69"/>
      <c r="H78" s="25">
        <v>-8</v>
      </c>
      <c r="I78" s="25">
        <v>10</v>
      </c>
      <c r="J78" s="25">
        <v>9</v>
      </c>
      <c r="K78" s="25">
        <v>-10</v>
      </c>
      <c r="L78" s="25">
        <v>4</v>
      </c>
      <c r="M78" s="10" t="str">
        <f>IF(H78="","",IF(AND(K78="",J78&lt;0),"0:3",IF(AND(K78="",J78&gt;=0),"3:0",IF(AND(L78="",K78&lt;0),"1:3",IF(AND(L78="",K78&gt;=0),"3:1",IF(L78&lt;0,"2:3","3:2"))))))</f>
        <v>3:2</v>
      </c>
    </row>
    <row r="79" spans="2:13" ht="15">
      <c r="B79" s="70" t="s">
        <v>292</v>
      </c>
      <c r="C79" s="70"/>
      <c r="D79" s="70"/>
      <c r="E79" s="70"/>
      <c r="F79" s="70"/>
      <c r="G79" s="70"/>
      <c r="H79" s="9" t="s">
        <v>284</v>
      </c>
      <c r="I79" s="9" t="s">
        <v>285</v>
      </c>
      <c r="J79" s="9" t="s">
        <v>286</v>
      </c>
      <c r="K79" s="9" t="s">
        <v>287</v>
      </c>
      <c r="L79" s="9" t="s">
        <v>288</v>
      </c>
      <c r="M79" s="9" t="s">
        <v>289</v>
      </c>
    </row>
    <row r="80" spans="2:13" ht="15">
      <c r="B80" s="69" t="str">
        <f>C69</f>
        <v>Lafek Dominik (TJ Sokol Buštěhrad)</v>
      </c>
      <c r="C80" s="69" t="e">
        <f>#REF!</f>
        <v>#REF!</v>
      </c>
      <c r="D80" s="10" t="s">
        <v>290</v>
      </c>
      <c r="E80" s="69" t="str">
        <f>C71</f>
        <v>Franeková Věra (TJ Sokol Poděbrady)</v>
      </c>
      <c r="F80" s="69" t="str">
        <f>C71</f>
        <v>Franeková Věra (TJ Sokol Poděbrady)</v>
      </c>
      <c r="G80" s="69"/>
      <c r="H80" s="25">
        <v>10</v>
      </c>
      <c r="I80" s="25">
        <v>-8</v>
      </c>
      <c r="J80" s="25">
        <v>6</v>
      </c>
      <c r="K80" s="25">
        <v>-5</v>
      </c>
      <c r="L80" s="25">
        <v>-10</v>
      </c>
      <c r="M80" s="10" t="str">
        <f>IF(H80="","",IF(AND(K80="",J80&lt;0),"0:3",IF(AND(K80="",J80&gt;=0),"3:0",IF(AND(L80="",K80&lt;0),"1:3",IF(AND(L80="",K80&gt;=0),"3:1",IF(L80&lt;0,"2:3","3:2"))))))</f>
        <v>2:3</v>
      </c>
    </row>
    <row r="81" spans="2:13" ht="15">
      <c r="B81" s="69" t="str">
        <f>C70</f>
        <v>Vrecion Jiří (TJ Sokol Králův Dvůr)</v>
      </c>
      <c r="C81" s="69" t="e">
        <f>#REF!</f>
        <v>#REF!</v>
      </c>
      <c r="D81" s="10" t="s">
        <v>290</v>
      </c>
      <c r="E81" s="69" t="str">
        <f>C68</f>
        <v>Vojna Daniel (TSM Kladno)</v>
      </c>
      <c r="F81" s="69" t="str">
        <f>C68</f>
        <v>Vojna Daniel (TSM Kladno)</v>
      </c>
      <c r="G81" s="69"/>
      <c r="H81" s="25">
        <v>-7</v>
      </c>
      <c r="I81" s="25">
        <v>-5</v>
      </c>
      <c r="J81" s="25">
        <v>4</v>
      </c>
      <c r="K81" s="25">
        <v>7</v>
      </c>
      <c r="L81" s="25">
        <v>11</v>
      </c>
      <c r="M81" s="10" t="str">
        <f>IF(H81="","",IF(AND(K81="",J81&lt;0),"0:3",IF(AND(K81="",J81&gt;=0),"3:0",IF(AND(L81="",K81&lt;0),"1:3",IF(AND(L81="",K81&gt;=0),"3:1",IF(L81&lt;0,"2:3","3:2"))))))</f>
        <v>3:2</v>
      </c>
    </row>
    <row r="82" ht="15.75" thickBot="1"/>
    <row r="83" spans="1:11" ht="42" customHeight="1" thickBot="1">
      <c r="A83" s="28">
        <v>6</v>
      </c>
      <c r="B83" s="74" t="s">
        <v>381</v>
      </c>
      <c r="C83" s="75"/>
      <c r="D83" s="76"/>
      <c r="E83" s="13" t="str">
        <f>C84</f>
        <v>Chaloupka Mikuláš (TSM Kladno)</v>
      </c>
      <c r="F83" s="14" t="str">
        <f>C85</f>
        <v>Oplt Miroslav (TJ AŠ Mladá Boleslav)</v>
      </c>
      <c r="G83" s="14" t="str">
        <f>C86</f>
        <v>Plachá Liliana (TSM Kladno)</v>
      </c>
      <c r="H83" s="14" t="str">
        <f>C87</f>
        <v>Vydrová Lucie (TJ Sadská)</v>
      </c>
      <c r="I83" s="13" t="s">
        <v>280</v>
      </c>
      <c r="J83" s="14" t="s">
        <v>281</v>
      </c>
      <c r="K83" s="15" t="s">
        <v>282</v>
      </c>
    </row>
    <row r="84" spans="1:11" ht="15">
      <c r="A84" s="28" t="str">
        <f>CONCATENATE($A$83,"_",K84)</f>
        <v>6_2</v>
      </c>
      <c r="B84" s="16" t="s">
        <v>307</v>
      </c>
      <c r="C84" s="77" t="str">
        <f>VLOOKUP(B84,$A$19:$H$22,3,0)</f>
        <v>Chaloupka Mikuláš (TSM Kladno)</v>
      </c>
      <c r="D84" s="78"/>
      <c r="E84" s="17" t="s">
        <v>279</v>
      </c>
      <c r="F84" s="18" t="str">
        <f>M94</f>
        <v>3:1</v>
      </c>
      <c r="G84" s="18" t="str">
        <f>CONCATENATE(RIGHT(E86,1),MID(E86,2,1),LEFT(E86,1))</f>
        <v>0:3</v>
      </c>
      <c r="H84" s="18" t="str">
        <f>M90</f>
        <v>3:0</v>
      </c>
      <c r="I84" s="19" t="str">
        <f>CONCATENATE(LEFT(F84,1)+LEFT(G84,1)+LEFT(H84,1),":",RIGHT(F84,1)+RIGHT(G84,1)+RIGHT(H84,1))</f>
        <v>6:4</v>
      </c>
      <c r="J84" s="18">
        <f>IF(ISERROR(I84),"",IF(LEFT(F84,1)="3",2,1)+IF(LEFT(G84,1)="3",2,1)+IF(LEFT(H84,1)="3",2,1))</f>
        <v>5</v>
      </c>
      <c r="K84" s="22">
        <v>2</v>
      </c>
    </row>
    <row r="85" spans="1:11" ht="15">
      <c r="A85" s="28" t="str">
        <f>CONCATENATE($A$83,"_",K85)</f>
        <v>6_3</v>
      </c>
      <c r="B85" s="20" t="s">
        <v>313</v>
      </c>
      <c r="C85" s="79" t="str">
        <f>VLOOKUP(B85,$A$19:$H$22,3,0)</f>
        <v>Oplt Miroslav (TJ AŠ Mladá Boleslav)</v>
      </c>
      <c r="D85" s="80"/>
      <c r="E85" s="11" t="str">
        <f>CONCATENATE(RIGHT(F84,1),MID(F84,2,1),LEFT(F84,1))</f>
        <v>1:3</v>
      </c>
      <c r="F85" s="3" t="s">
        <v>279</v>
      </c>
      <c r="G85" s="4" t="str">
        <f>M91</f>
        <v>1:3</v>
      </c>
      <c r="H85" s="4" t="str">
        <f>M96</f>
        <v>3:0</v>
      </c>
      <c r="I85" s="5" t="str">
        <f>CONCATENATE(LEFT(E85,1)+LEFT(G85,1)+LEFT(H85,1),":",RIGHT(E85,1)+RIGHT(G85,1)+RIGHT(H85,1))</f>
        <v>5:6</v>
      </c>
      <c r="J85" s="4">
        <f>IF(ISERROR(I85),"",IF(LEFT(E85,1)="3",2,1)+IF(LEFT(G85,1)="3",2,1)+IF(LEFT(H85,1)="3",2,1))</f>
        <v>4</v>
      </c>
      <c r="K85" s="23">
        <v>3</v>
      </c>
    </row>
    <row r="86" spans="1:11" ht="15">
      <c r="A86" s="28" t="str">
        <f>CONCATENATE($A$83,"_",K86)</f>
        <v>6_1</v>
      </c>
      <c r="B86" s="20" t="s">
        <v>314</v>
      </c>
      <c r="C86" s="79" t="str">
        <f>VLOOKUP(B86,$A$35:$H$38,3,0)</f>
        <v>Plachá Liliana (TSM Kladno)</v>
      </c>
      <c r="D86" s="80"/>
      <c r="E86" s="11" t="str">
        <f>M97</f>
        <v>3:0</v>
      </c>
      <c r="F86" s="4" t="str">
        <f>CONCATENATE(RIGHT(G85,1),MID(G85,2,1),LEFT(G85,1))</f>
        <v>3:1</v>
      </c>
      <c r="G86" s="3" t="s">
        <v>279</v>
      </c>
      <c r="H86" s="4" t="str">
        <f>CONCATENATE(RIGHT(G87,1),MID(G87,2,1),LEFT(G87,1))</f>
        <v>3:0</v>
      </c>
      <c r="I86" s="5" t="str">
        <f>CONCATENATE(LEFT(E86,1)+LEFT(F86,1)+LEFT(H86,1),":",RIGHT(E86,1)+RIGHT(F86,1)+RIGHT(H86,1))</f>
        <v>9:1</v>
      </c>
      <c r="J86" s="4">
        <f>IF(ISERROR(I86),"",IF(LEFT(E86,1)="3",2,1)+IF(LEFT(F86,1)="3",2,1)+IF(LEFT(H86,1)="3",2,1))</f>
        <v>6</v>
      </c>
      <c r="K86" s="23">
        <v>1</v>
      </c>
    </row>
    <row r="87" spans="1:11" ht="15.75" thickBot="1">
      <c r="A87" s="28" t="str">
        <f>CONCATENATE($A$83,"_",K87)</f>
        <v>6_4</v>
      </c>
      <c r="B87" s="21" t="s">
        <v>315</v>
      </c>
      <c r="C87" s="72" t="str">
        <f>VLOOKUP(B87,$A$35:$H$38,3,0)</f>
        <v>Vydrová Lucie (TJ Sadská)</v>
      </c>
      <c r="D87" s="73"/>
      <c r="E87" s="12" t="str">
        <f>CONCATENATE(RIGHT(H84,1),MID(H84,2,1),LEFT(H84,1))</f>
        <v>0:3</v>
      </c>
      <c r="F87" s="6" t="str">
        <f>CONCATENATE(RIGHT(H85,1),MID(H85,2,1),LEFT(H85,1))</f>
        <v>0:3</v>
      </c>
      <c r="G87" s="6" t="str">
        <f>M93</f>
        <v>0:3</v>
      </c>
      <c r="H87" s="7" t="s">
        <v>279</v>
      </c>
      <c r="I87" s="8" t="str">
        <f>CONCATENATE(LEFT(E87,1)+LEFT(F87,1)+LEFT(G87,1),":",RIGHT(E87,1)+RIGHT(F87,1)+RIGHT(G87,1))</f>
        <v>0:9</v>
      </c>
      <c r="J87" s="6">
        <f>IF(ISERROR(I87),"",IF(LEFT(E87,1)="3",2,1)+IF(LEFT(F87,1)="3",2,1)+IF(LEFT(G87,1)="3",2,1))</f>
        <v>3</v>
      </c>
      <c r="K87" s="24">
        <v>4</v>
      </c>
    </row>
    <row r="88" ht="15.75" customHeight="1"/>
    <row r="89" spans="2:13" ht="15">
      <c r="B89" s="70" t="s">
        <v>283</v>
      </c>
      <c r="C89" s="70"/>
      <c r="D89" s="70"/>
      <c r="E89" s="70"/>
      <c r="F89" s="70"/>
      <c r="G89" s="70"/>
      <c r="H89" s="9" t="s">
        <v>284</v>
      </c>
      <c r="I89" s="9" t="s">
        <v>285</v>
      </c>
      <c r="J89" s="9" t="s">
        <v>286</v>
      </c>
      <c r="K89" s="9" t="s">
        <v>287</v>
      </c>
      <c r="L89" s="9" t="s">
        <v>288</v>
      </c>
      <c r="M89" s="9" t="s">
        <v>289</v>
      </c>
    </row>
    <row r="90" spans="2:13" ht="15">
      <c r="B90" s="69" t="str">
        <f>C84</f>
        <v>Chaloupka Mikuláš (TSM Kladno)</v>
      </c>
      <c r="C90" s="69"/>
      <c r="D90" s="10" t="s">
        <v>290</v>
      </c>
      <c r="E90" s="69" t="str">
        <f>C87</f>
        <v>Vydrová Lucie (TJ Sadská)</v>
      </c>
      <c r="F90" s="69"/>
      <c r="G90" s="69"/>
      <c r="H90" s="25">
        <v>5</v>
      </c>
      <c r="I90" s="25">
        <v>4</v>
      </c>
      <c r="J90" s="25">
        <v>4</v>
      </c>
      <c r="K90" s="25"/>
      <c r="L90" s="25"/>
      <c r="M90" s="10" t="str">
        <f>IF(H90="","",IF(AND(K90="",J90&lt;0),"0:3",IF(AND(K90="",J90&gt;=0),"3:0",IF(AND(L90="",K90&lt;0),"1:3",IF(AND(L90="",K90&gt;=0),"3:1",IF(L90&lt;0,"2:3","3:2"))))))</f>
        <v>3:0</v>
      </c>
    </row>
    <row r="91" spans="2:13" ht="15">
      <c r="B91" s="69" t="str">
        <f>C85</f>
        <v>Oplt Miroslav (TJ AŠ Mladá Boleslav)</v>
      </c>
      <c r="C91" s="69" t="e">
        <f>#REF!</f>
        <v>#REF!</v>
      </c>
      <c r="D91" s="10" t="s">
        <v>290</v>
      </c>
      <c r="E91" s="69" t="str">
        <f>C86</f>
        <v>Plachá Liliana (TSM Kladno)</v>
      </c>
      <c r="F91" s="69" t="str">
        <f>C86</f>
        <v>Plachá Liliana (TSM Kladno)</v>
      </c>
      <c r="G91" s="69"/>
      <c r="H91" s="25">
        <v>9</v>
      </c>
      <c r="I91" s="25">
        <v>-5</v>
      </c>
      <c r="J91" s="25">
        <v>-10</v>
      </c>
      <c r="K91" s="25">
        <v>-3</v>
      </c>
      <c r="L91" s="25"/>
      <c r="M91" s="10" t="str">
        <f>IF(H91="","",IF(AND(K91="",J91&lt;0),"0:3",IF(AND(K91="",J91&gt;=0),"3:0",IF(AND(L91="",K91&lt;0),"1:3",IF(AND(L91="",K91&gt;=0),"3:1",IF(L91&lt;0,"2:3","3:2"))))))</f>
        <v>1:3</v>
      </c>
    </row>
    <row r="92" spans="2:13" ht="15">
      <c r="B92" s="70" t="s">
        <v>291</v>
      </c>
      <c r="C92" s="70"/>
      <c r="D92" s="70"/>
      <c r="E92" s="70"/>
      <c r="F92" s="70"/>
      <c r="G92" s="70"/>
      <c r="H92" s="9" t="s">
        <v>284</v>
      </c>
      <c r="I92" s="9" t="s">
        <v>285</v>
      </c>
      <c r="J92" s="9" t="s">
        <v>286</v>
      </c>
      <c r="K92" s="9" t="s">
        <v>287</v>
      </c>
      <c r="L92" s="9" t="s">
        <v>288</v>
      </c>
      <c r="M92" s="9" t="s">
        <v>289</v>
      </c>
    </row>
    <row r="93" spans="2:13" ht="15">
      <c r="B93" s="71" t="str">
        <f>C87</f>
        <v>Vydrová Lucie (TJ Sadská)</v>
      </c>
      <c r="C93" s="71" t="str">
        <f>C87</f>
        <v>Vydrová Lucie (TJ Sadská)</v>
      </c>
      <c r="D93" s="10" t="s">
        <v>290</v>
      </c>
      <c r="E93" s="69" t="str">
        <f>C86</f>
        <v>Plachá Liliana (TSM Kladno)</v>
      </c>
      <c r="F93" s="69" t="str">
        <f>C86</f>
        <v>Plachá Liliana (TSM Kladno)</v>
      </c>
      <c r="G93" s="69"/>
      <c r="H93" s="25">
        <v>-6</v>
      </c>
      <c r="I93" s="25">
        <v>-4</v>
      </c>
      <c r="J93" s="25">
        <v>-3</v>
      </c>
      <c r="K93" s="25"/>
      <c r="L93" s="25"/>
      <c r="M93" s="10" t="str">
        <f>IF(H93="","",IF(AND(K93="",J93&lt;0),"0:3",IF(AND(K93="",J93&gt;=0),"3:0",IF(AND(L93="",K93&lt;0),"1:3",IF(AND(L93="",K93&gt;=0),"3:1",IF(L93&lt;0,"2:3","3:2"))))))</f>
        <v>0:3</v>
      </c>
    </row>
    <row r="94" spans="2:13" ht="15">
      <c r="B94" s="69" t="str">
        <f>C84</f>
        <v>Chaloupka Mikuláš (TSM Kladno)</v>
      </c>
      <c r="C94" s="69" t="str">
        <f>C85</f>
        <v>Oplt Miroslav (TJ AŠ Mladá Boleslav)</v>
      </c>
      <c r="D94" s="10" t="s">
        <v>290</v>
      </c>
      <c r="E94" s="69" t="str">
        <f>C85</f>
        <v>Oplt Miroslav (TJ AŠ Mladá Boleslav)</v>
      </c>
      <c r="F94" s="69" t="str">
        <f>C85</f>
        <v>Oplt Miroslav (TJ AŠ Mladá Boleslav)</v>
      </c>
      <c r="G94" s="69"/>
      <c r="H94" s="25">
        <v>-6</v>
      </c>
      <c r="I94" s="25">
        <v>9</v>
      </c>
      <c r="J94" s="25">
        <v>9</v>
      </c>
      <c r="K94" s="25">
        <v>6</v>
      </c>
      <c r="L94" s="25"/>
      <c r="M94" s="10" t="str">
        <f>IF(H94="","",IF(AND(K94="",J94&lt;0),"0:3",IF(AND(K94="",J94&gt;=0),"3:0",IF(AND(L94="",K94&lt;0),"1:3",IF(AND(L94="",K94&gt;=0),"3:1",IF(L94&lt;0,"2:3","3:2"))))))</f>
        <v>3:1</v>
      </c>
    </row>
    <row r="95" spans="2:13" ht="15">
      <c r="B95" s="70" t="s">
        <v>292</v>
      </c>
      <c r="C95" s="70"/>
      <c r="D95" s="70"/>
      <c r="E95" s="70"/>
      <c r="F95" s="70"/>
      <c r="G95" s="70"/>
      <c r="H95" s="9" t="s">
        <v>284</v>
      </c>
      <c r="I95" s="9" t="s">
        <v>285</v>
      </c>
      <c r="J95" s="9" t="s">
        <v>286</v>
      </c>
      <c r="K95" s="9" t="s">
        <v>287</v>
      </c>
      <c r="L95" s="9" t="s">
        <v>288</v>
      </c>
      <c r="M95" s="9" t="s">
        <v>289</v>
      </c>
    </row>
    <row r="96" spans="2:13" ht="15">
      <c r="B96" s="69" t="str">
        <f>C85</f>
        <v>Oplt Miroslav (TJ AŠ Mladá Boleslav)</v>
      </c>
      <c r="C96" s="69" t="e">
        <f>#REF!</f>
        <v>#REF!</v>
      </c>
      <c r="D96" s="10" t="s">
        <v>290</v>
      </c>
      <c r="E96" s="69" t="str">
        <f>C87</f>
        <v>Vydrová Lucie (TJ Sadská)</v>
      </c>
      <c r="F96" s="69" t="str">
        <f>C87</f>
        <v>Vydrová Lucie (TJ Sadská)</v>
      </c>
      <c r="G96" s="69"/>
      <c r="H96" s="25">
        <v>3</v>
      </c>
      <c r="I96" s="25">
        <v>8</v>
      </c>
      <c r="J96" s="25">
        <v>9</v>
      </c>
      <c r="K96" s="25"/>
      <c r="L96" s="25"/>
      <c r="M96" s="10" t="str">
        <f>IF(H96="","",IF(AND(K96="",J96&lt;0),"0:3",IF(AND(K96="",J96&gt;=0),"3:0",IF(AND(L96="",K96&lt;0),"1:3",IF(AND(L96="",K96&gt;=0),"3:1",IF(L96&lt;0,"2:3","3:2"))))))</f>
        <v>3:0</v>
      </c>
    </row>
    <row r="97" spans="2:13" ht="15">
      <c r="B97" s="69" t="str">
        <f>C86</f>
        <v>Plachá Liliana (TSM Kladno)</v>
      </c>
      <c r="C97" s="69" t="e">
        <f>#REF!</f>
        <v>#REF!</v>
      </c>
      <c r="D97" s="10" t="s">
        <v>290</v>
      </c>
      <c r="E97" s="69" t="str">
        <f>C84</f>
        <v>Chaloupka Mikuláš (TSM Kladno)</v>
      </c>
      <c r="F97" s="69" t="str">
        <f>C84</f>
        <v>Chaloupka Mikuláš (TSM Kladno)</v>
      </c>
      <c r="G97" s="69"/>
      <c r="H97" s="25">
        <v>1</v>
      </c>
      <c r="I97" s="25">
        <v>10</v>
      </c>
      <c r="J97" s="25">
        <v>7</v>
      </c>
      <c r="K97" s="25"/>
      <c r="L97" s="25"/>
      <c r="M97" s="10" t="str">
        <f>IF(H97="","",IF(AND(K97="",J97&lt;0),"0:3",IF(AND(K97="",J97&gt;=0),"3:0",IF(AND(L97="",K97&lt;0),"1:3",IF(AND(L97="",K97&gt;=0),"3:1",IF(L97&lt;0,"2:3","3:2"))))))</f>
        <v>3:0</v>
      </c>
    </row>
    <row r="99" ht="15.75" thickBot="1"/>
    <row r="100" spans="1:11" ht="42" customHeight="1" thickBot="1">
      <c r="A100" s="28">
        <v>7</v>
      </c>
      <c r="B100" s="74" t="s">
        <v>382</v>
      </c>
      <c r="C100" s="75"/>
      <c r="D100" s="76"/>
      <c r="E100" s="13" t="str">
        <f>C101</f>
        <v>Stejskal Tomáš (TJ Lokomotiva Nymburk)</v>
      </c>
      <c r="F100" s="14" t="str">
        <f>C102</f>
        <v>Buriánek Daniel (TJ Sokol Týnec nad Labem)</v>
      </c>
      <c r="G100" s="14" t="str">
        <f>C103</f>
        <v>Paál Daniel (TJ Spartak Čelákovice)</v>
      </c>
      <c r="H100" s="14" t="str">
        <f>C104</f>
        <v>Chadima Ondřej (STC Slaný)</v>
      </c>
      <c r="I100" s="13" t="s">
        <v>280</v>
      </c>
      <c r="J100" s="14" t="s">
        <v>281</v>
      </c>
      <c r="K100" s="15" t="s">
        <v>282</v>
      </c>
    </row>
    <row r="101" spans="1:11" ht="15">
      <c r="A101" s="28" t="str">
        <f>CONCATENATE($A$100,"_",K101)</f>
        <v>7_1</v>
      </c>
      <c r="B101" s="16" t="s">
        <v>316</v>
      </c>
      <c r="C101" s="77" t="str">
        <f>VLOOKUP(B101,$A$19:$H$22,3,0)</f>
        <v>Stejskal Tomáš (TJ Lokomotiva Nymburk)</v>
      </c>
      <c r="D101" s="78"/>
      <c r="E101" s="17" t="s">
        <v>279</v>
      </c>
      <c r="F101" s="18" t="str">
        <f>M111</f>
        <v>3:2</v>
      </c>
      <c r="G101" s="18" t="str">
        <f>CONCATENATE(RIGHT(E103,1),MID(E103,2,1),LEFT(E103,1))</f>
        <v>3:0</v>
      </c>
      <c r="H101" s="18" t="str">
        <f>M107</f>
        <v>3:1</v>
      </c>
      <c r="I101" s="19" t="str">
        <f>CONCATENATE(LEFT(F101,1)+LEFT(G101,1)+LEFT(H101,1),":",RIGHT(F101,1)+RIGHT(G101,1)+RIGHT(H101,1))</f>
        <v>9:3</v>
      </c>
      <c r="J101" s="18">
        <f>IF(ISERROR(I101),"",IF(LEFT(F101,1)="3",2,1)+IF(LEFT(G101,1)="3",2,1)+IF(LEFT(H101,1)="3",2,1))</f>
        <v>6</v>
      </c>
      <c r="K101" s="22">
        <v>1</v>
      </c>
    </row>
    <row r="102" spans="1:11" ht="15">
      <c r="A102" s="28" t="str">
        <f>CONCATENATE($A$100,"_",K102)</f>
        <v>7_2</v>
      </c>
      <c r="B102" s="20" t="s">
        <v>309</v>
      </c>
      <c r="C102" s="79" t="str">
        <f>VLOOKUP(B102,$A$19:$H$22,3,0)</f>
        <v>Buriánek Daniel (TJ Sokol Týnec nad Labem)</v>
      </c>
      <c r="D102" s="80"/>
      <c r="E102" s="11" t="str">
        <f>CONCATENATE(RIGHT(F101,1),MID(F101,2,1),LEFT(F101,1))</f>
        <v>2:3</v>
      </c>
      <c r="F102" s="3" t="s">
        <v>279</v>
      </c>
      <c r="G102" s="4" t="str">
        <f>M108</f>
        <v>3:1</v>
      </c>
      <c r="H102" s="4" t="str">
        <f>M113</f>
        <v>3:1</v>
      </c>
      <c r="I102" s="5" t="str">
        <f>CONCATENATE(LEFT(E102,1)+LEFT(G102,1)+LEFT(H102,1),":",RIGHT(E102,1)+RIGHT(G102,1)+RIGHT(H102,1))</f>
        <v>8:5</v>
      </c>
      <c r="J102" s="4">
        <f>IF(ISERROR(I102),"",IF(LEFT(E102,1)="3",2,1)+IF(LEFT(G102,1)="3",2,1)+IF(LEFT(H102,1)="3",2,1))</f>
        <v>5</v>
      </c>
      <c r="K102" s="23">
        <v>2</v>
      </c>
    </row>
    <row r="103" spans="1:11" ht="15">
      <c r="A103" s="28" t="str">
        <f>CONCATENATE($A$100,"_",K103)</f>
        <v>7_4</v>
      </c>
      <c r="B103" s="20" t="s">
        <v>317</v>
      </c>
      <c r="C103" s="79" t="str">
        <f>VLOOKUP(B103,$A$35:$H$38,3,0)</f>
        <v>Paál Daniel (TJ Spartak Čelákovice)</v>
      </c>
      <c r="D103" s="80"/>
      <c r="E103" s="11" t="str">
        <f>M114</f>
        <v>0:3</v>
      </c>
      <c r="F103" s="4" t="str">
        <f>CONCATENATE(RIGHT(G102,1),MID(G102,2,1),LEFT(G102,1))</f>
        <v>1:3</v>
      </c>
      <c r="G103" s="3" t="s">
        <v>279</v>
      </c>
      <c r="H103" s="4" t="str">
        <f>CONCATENATE(RIGHT(G104,1),MID(G104,2,1),LEFT(G104,1))</f>
        <v>1:3</v>
      </c>
      <c r="I103" s="5" t="str">
        <f>CONCATENATE(LEFT(E103,1)+LEFT(F103,1)+LEFT(H103,1),":",RIGHT(E103,1)+RIGHT(F103,1)+RIGHT(H103,1))</f>
        <v>2:9</v>
      </c>
      <c r="J103" s="4">
        <f>IF(ISERROR(I103),"",IF(LEFT(E103,1)="3",2,1)+IF(LEFT(F103,1)="3",2,1)+IF(LEFT(H103,1)="3",2,1))</f>
        <v>3</v>
      </c>
      <c r="K103" s="23">
        <v>4</v>
      </c>
    </row>
    <row r="104" spans="1:11" ht="15.75" thickBot="1">
      <c r="A104" s="28" t="str">
        <f>CONCATENATE($A$100,"_",K104)</f>
        <v>7_3</v>
      </c>
      <c r="B104" s="21" t="s">
        <v>318</v>
      </c>
      <c r="C104" s="72" t="str">
        <f>VLOOKUP(B104,$A$35:$H$38,3,0)</f>
        <v>Chadima Ondřej (STC Slaný)</v>
      </c>
      <c r="D104" s="73"/>
      <c r="E104" s="12" t="str">
        <f>CONCATENATE(RIGHT(H101,1),MID(H101,2,1),LEFT(H101,1))</f>
        <v>1:3</v>
      </c>
      <c r="F104" s="6" t="str">
        <f>CONCATENATE(RIGHT(H102,1),MID(H102,2,1),LEFT(H102,1))</f>
        <v>1:3</v>
      </c>
      <c r="G104" s="6" t="str">
        <f>M110</f>
        <v>3:1</v>
      </c>
      <c r="H104" s="7" t="s">
        <v>279</v>
      </c>
      <c r="I104" s="8" t="str">
        <f>CONCATENATE(LEFT(E104,1)+LEFT(F104,1)+LEFT(G104,1),":",RIGHT(E104,1)+RIGHT(F104,1)+RIGHT(G104,1))</f>
        <v>5:7</v>
      </c>
      <c r="J104" s="6">
        <f>IF(ISERROR(I104),"",IF(LEFT(E104,1)="3",2,1)+IF(LEFT(F104,1)="3",2,1)+IF(LEFT(G104,1)="3",2,1))</f>
        <v>4</v>
      </c>
      <c r="K104" s="24">
        <v>3</v>
      </c>
    </row>
    <row r="105" ht="15.75" customHeight="1"/>
    <row r="106" spans="2:13" ht="15">
      <c r="B106" s="70" t="s">
        <v>283</v>
      </c>
      <c r="C106" s="70"/>
      <c r="D106" s="70"/>
      <c r="E106" s="70"/>
      <c r="F106" s="70"/>
      <c r="G106" s="70"/>
      <c r="H106" s="9" t="s">
        <v>284</v>
      </c>
      <c r="I106" s="9" t="s">
        <v>285</v>
      </c>
      <c r="J106" s="9" t="s">
        <v>286</v>
      </c>
      <c r="K106" s="9" t="s">
        <v>287</v>
      </c>
      <c r="L106" s="9" t="s">
        <v>288</v>
      </c>
      <c r="M106" s="9" t="s">
        <v>289</v>
      </c>
    </row>
    <row r="107" spans="2:13" ht="15">
      <c r="B107" s="69" t="str">
        <f>C101</f>
        <v>Stejskal Tomáš (TJ Lokomotiva Nymburk)</v>
      </c>
      <c r="C107" s="69"/>
      <c r="D107" s="10" t="s">
        <v>290</v>
      </c>
      <c r="E107" s="69" t="str">
        <f>C104</f>
        <v>Chadima Ondřej (STC Slaný)</v>
      </c>
      <c r="F107" s="69"/>
      <c r="G107" s="69"/>
      <c r="H107" s="25">
        <v>-8</v>
      </c>
      <c r="I107" s="25">
        <v>7</v>
      </c>
      <c r="J107" s="25">
        <v>8</v>
      </c>
      <c r="K107" s="25">
        <v>7</v>
      </c>
      <c r="L107" s="25"/>
      <c r="M107" s="10" t="str">
        <f>IF(H107="","",IF(AND(K107="",J107&lt;0),"0:3",IF(AND(K107="",J107&gt;=0),"3:0",IF(AND(L107="",K107&lt;0),"1:3",IF(AND(L107="",K107&gt;=0),"3:1",IF(L107&lt;0,"2:3","3:2"))))))</f>
        <v>3:1</v>
      </c>
    </row>
    <row r="108" spans="2:13" ht="15">
      <c r="B108" s="69" t="str">
        <f>C102</f>
        <v>Buriánek Daniel (TJ Sokol Týnec nad Labem)</v>
      </c>
      <c r="C108" s="69" t="e">
        <f>#REF!</f>
        <v>#REF!</v>
      </c>
      <c r="D108" s="10" t="s">
        <v>290</v>
      </c>
      <c r="E108" s="69" t="str">
        <f>C103</f>
        <v>Paál Daniel (TJ Spartak Čelákovice)</v>
      </c>
      <c r="F108" s="69" t="str">
        <f>C103</f>
        <v>Paál Daniel (TJ Spartak Čelákovice)</v>
      </c>
      <c r="G108" s="69"/>
      <c r="H108" s="25">
        <v>9</v>
      </c>
      <c r="I108" s="25">
        <v>-10</v>
      </c>
      <c r="J108" s="25">
        <v>4</v>
      </c>
      <c r="K108" s="25">
        <v>6</v>
      </c>
      <c r="L108" s="25"/>
      <c r="M108" s="10" t="str">
        <f>IF(H108="","",IF(AND(K108="",J108&lt;0),"0:3",IF(AND(K108="",J108&gt;=0),"3:0",IF(AND(L108="",K108&lt;0),"1:3",IF(AND(L108="",K108&gt;=0),"3:1",IF(L108&lt;0,"2:3","3:2"))))))</f>
        <v>3:1</v>
      </c>
    </row>
    <row r="109" spans="2:13" ht="15">
      <c r="B109" s="70" t="s">
        <v>291</v>
      </c>
      <c r="C109" s="70"/>
      <c r="D109" s="70"/>
      <c r="E109" s="70"/>
      <c r="F109" s="70"/>
      <c r="G109" s="70"/>
      <c r="H109" s="9" t="s">
        <v>284</v>
      </c>
      <c r="I109" s="9" t="s">
        <v>285</v>
      </c>
      <c r="J109" s="9" t="s">
        <v>286</v>
      </c>
      <c r="K109" s="9" t="s">
        <v>287</v>
      </c>
      <c r="L109" s="9" t="s">
        <v>288</v>
      </c>
      <c r="M109" s="9" t="s">
        <v>289</v>
      </c>
    </row>
    <row r="110" spans="2:13" ht="15">
      <c r="B110" s="69" t="str">
        <f>C104</f>
        <v>Chadima Ondřej (STC Slaný)</v>
      </c>
      <c r="C110" s="69" t="str">
        <f>C104</f>
        <v>Chadima Ondřej (STC Slaný)</v>
      </c>
      <c r="D110" s="10" t="s">
        <v>290</v>
      </c>
      <c r="E110" s="69" t="str">
        <f>C103</f>
        <v>Paál Daniel (TJ Spartak Čelákovice)</v>
      </c>
      <c r="F110" s="69" t="str">
        <f>C103</f>
        <v>Paál Daniel (TJ Spartak Čelákovice)</v>
      </c>
      <c r="G110" s="69"/>
      <c r="H110" s="25">
        <v>9</v>
      </c>
      <c r="I110" s="25">
        <v>9</v>
      </c>
      <c r="J110" s="25">
        <v>-13</v>
      </c>
      <c r="K110" s="25">
        <v>7</v>
      </c>
      <c r="L110" s="25"/>
      <c r="M110" s="10" t="str">
        <f>IF(H110="","",IF(AND(K110="",J110&lt;0),"0:3",IF(AND(K110="",J110&gt;=0),"3:0",IF(AND(L110="",K110&lt;0),"1:3",IF(AND(L110="",K110&gt;=0),"3:1",IF(L110&lt;0,"2:3","3:2"))))))</f>
        <v>3:1</v>
      </c>
    </row>
    <row r="111" spans="2:13" ht="15">
      <c r="B111" s="69" t="str">
        <f>C101</f>
        <v>Stejskal Tomáš (TJ Lokomotiva Nymburk)</v>
      </c>
      <c r="C111" s="69" t="str">
        <f>C102</f>
        <v>Buriánek Daniel (TJ Sokol Týnec nad Labem)</v>
      </c>
      <c r="D111" s="10" t="s">
        <v>290</v>
      </c>
      <c r="E111" s="69" t="str">
        <f>C102</f>
        <v>Buriánek Daniel (TJ Sokol Týnec nad Labem)</v>
      </c>
      <c r="F111" s="69" t="str">
        <f>C102</f>
        <v>Buriánek Daniel (TJ Sokol Týnec nad Labem)</v>
      </c>
      <c r="G111" s="69"/>
      <c r="H111" s="25">
        <v>7</v>
      </c>
      <c r="I111" s="25">
        <v>-8</v>
      </c>
      <c r="J111" s="25">
        <v>-7</v>
      </c>
      <c r="K111" s="25">
        <v>6</v>
      </c>
      <c r="L111" s="25">
        <v>6</v>
      </c>
      <c r="M111" s="10" t="str">
        <f>IF(H111="","",IF(AND(K111="",J111&lt;0),"0:3",IF(AND(K111="",J111&gt;=0),"3:0",IF(AND(L111="",K111&lt;0),"1:3",IF(AND(L111="",K111&gt;=0),"3:1",IF(L111&lt;0,"2:3","3:2"))))))</f>
        <v>3:2</v>
      </c>
    </row>
    <row r="112" spans="2:13" ht="15">
      <c r="B112" s="70" t="s">
        <v>292</v>
      </c>
      <c r="C112" s="70"/>
      <c r="D112" s="70"/>
      <c r="E112" s="70"/>
      <c r="F112" s="70"/>
      <c r="G112" s="70"/>
      <c r="H112" s="9" t="s">
        <v>284</v>
      </c>
      <c r="I112" s="9" t="s">
        <v>285</v>
      </c>
      <c r="J112" s="9" t="s">
        <v>286</v>
      </c>
      <c r="K112" s="9" t="s">
        <v>287</v>
      </c>
      <c r="L112" s="9" t="s">
        <v>288</v>
      </c>
      <c r="M112" s="9" t="s">
        <v>289</v>
      </c>
    </row>
    <row r="113" spans="2:13" ht="15">
      <c r="B113" s="69" t="str">
        <f>C102</f>
        <v>Buriánek Daniel (TJ Sokol Týnec nad Labem)</v>
      </c>
      <c r="C113" s="69" t="e">
        <f>#REF!</f>
        <v>#REF!</v>
      </c>
      <c r="D113" s="10" t="s">
        <v>290</v>
      </c>
      <c r="E113" s="69" t="str">
        <f>C104</f>
        <v>Chadima Ondřej (STC Slaný)</v>
      </c>
      <c r="F113" s="69" t="str">
        <f>C104</f>
        <v>Chadima Ondřej (STC Slaný)</v>
      </c>
      <c r="G113" s="69"/>
      <c r="H113" s="25">
        <v>-7</v>
      </c>
      <c r="I113" s="25">
        <v>9</v>
      </c>
      <c r="J113" s="25">
        <v>8</v>
      </c>
      <c r="K113" s="25">
        <v>9</v>
      </c>
      <c r="L113" s="25"/>
      <c r="M113" s="10" t="str">
        <f>IF(H113="","",IF(AND(K113="",J113&lt;0),"0:3",IF(AND(K113="",J113&gt;=0),"3:0",IF(AND(L113="",K113&lt;0),"1:3",IF(AND(L113="",K113&gt;=0),"3:1",IF(L113&lt;0,"2:3","3:2"))))))</f>
        <v>3:1</v>
      </c>
    </row>
    <row r="114" spans="2:13" ht="15">
      <c r="B114" s="69" t="str">
        <f>C103</f>
        <v>Paál Daniel (TJ Spartak Čelákovice)</v>
      </c>
      <c r="C114" s="69" t="e">
        <f>#REF!</f>
        <v>#REF!</v>
      </c>
      <c r="D114" s="10" t="s">
        <v>290</v>
      </c>
      <c r="E114" s="69" t="str">
        <f>C101</f>
        <v>Stejskal Tomáš (TJ Lokomotiva Nymburk)</v>
      </c>
      <c r="F114" s="69" t="str">
        <f>C101</f>
        <v>Stejskal Tomáš (TJ Lokomotiva Nymburk)</v>
      </c>
      <c r="G114" s="69"/>
      <c r="H114" s="25">
        <v>-6</v>
      </c>
      <c r="I114" s="25">
        <v>-4</v>
      </c>
      <c r="J114" s="25">
        <v>-7</v>
      </c>
      <c r="K114" s="25"/>
      <c r="L114" s="25"/>
      <c r="M114" s="10" t="str">
        <f>IF(H114="","",IF(AND(K114="",J114&lt;0),"0:3",IF(AND(K114="",J114&gt;=0),"3:0",IF(AND(L114="",K114&lt;0),"1:3",IF(AND(L114="",K114&gt;=0),"3:1",IF(L114&lt;0,"2:3","3:2"))))))</f>
        <v>0:3</v>
      </c>
    </row>
    <row r="115" ht="15.75" thickBot="1"/>
    <row r="116" spans="1:11" ht="42" customHeight="1" thickBot="1">
      <c r="A116" s="28">
        <v>8</v>
      </c>
      <c r="B116" s="74" t="s">
        <v>383</v>
      </c>
      <c r="C116" s="75"/>
      <c r="D116" s="76"/>
      <c r="E116" s="13" t="str">
        <f>C117</f>
        <v>Líska Filip (TJ Sokol Čáslav)</v>
      </c>
      <c r="F116" s="14" t="str">
        <f>C118</f>
        <v>Pisárová Kateřina (KST Rakovník)</v>
      </c>
      <c r="G116" s="14" t="str">
        <f>C119</f>
        <v>Botková Michaela (TJ AŠ Mladá Boleslav)</v>
      </c>
      <c r="H116" s="14" t="str">
        <f>C120</f>
        <v>Bláha Jiří (TTC Příbram)</v>
      </c>
      <c r="I116" s="13" t="s">
        <v>280</v>
      </c>
      <c r="J116" s="14" t="s">
        <v>281</v>
      </c>
      <c r="K116" s="15" t="s">
        <v>282</v>
      </c>
    </row>
    <row r="117" spans="1:12" ht="15">
      <c r="A117" s="28" t="str">
        <f>CONCATENATE($A$116,"_",K117)</f>
        <v>8_3</v>
      </c>
      <c r="B117" s="16" t="s">
        <v>319</v>
      </c>
      <c r="C117" s="77" t="str">
        <f>VLOOKUP(B117,$A$2:$H$5,3,0)</f>
        <v>Líska Filip (TJ Sokol Čáslav)</v>
      </c>
      <c r="D117" s="78"/>
      <c r="E117" s="17" t="s">
        <v>279</v>
      </c>
      <c r="F117" s="18" t="str">
        <f>M127</f>
        <v>3:2</v>
      </c>
      <c r="G117" s="18" t="str">
        <f>CONCATENATE(RIGHT(E119,1),MID(E119,2,1),LEFT(E119,1))</f>
        <v>1:3</v>
      </c>
      <c r="H117" s="18" t="str">
        <f>M123</f>
        <v>3:0</v>
      </c>
      <c r="I117" s="19" t="str">
        <f>CONCATENATE(LEFT(F117,1)+LEFT(G117,1)+LEFT(H117,1),":",RIGHT(F117,1)+RIGHT(G117,1)+RIGHT(H117,1))</f>
        <v>7:5</v>
      </c>
      <c r="J117" s="18">
        <f>IF(ISERROR(I117),"",IF(LEFT(F117,1)="3",2,1)+IF(LEFT(G117,1)="3",2,1)+IF(LEFT(H117,1)="3",2,1))</f>
        <v>5</v>
      </c>
      <c r="K117" s="22">
        <v>3</v>
      </c>
      <c r="L117" s="55" t="s">
        <v>603</v>
      </c>
    </row>
    <row r="118" spans="1:12" ht="15">
      <c r="A118" s="28" t="str">
        <f>CONCATENATE($A$116,"_",K118)</f>
        <v>8_2</v>
      </c>
      <c r="B118" s="20" t="s">
        <v>308</v>
      </c>
      <c r="C118" s="79" t="str">
        <f>VLOOKUP(B118,$A$2:$H$5,3,0)</f>
        <v>Pisárová Kateřina (KST Rakovník)</v>
      </c>
      <c r="D118" s="80"/>
      <c r="E118" s="11" t="str">
        <f>CONCATENATE(RIGHT(F117,1),MID(F117,2,1),LEFT(F117,1))</f>
        <v>2:3</v>
      </c>
      <c r="F118" s="3" t="s">
        <v>279</v>
      </c>
      <c r="G118" s="4" t="str">
        <f>M124</f>
        <v>3:2</v>
      </c>
      <c r="H118" s="4" t="str">
        <f>M129</f>
        <v>3:1</v>
      </c>
      <c r="I118" s="5" t="str">
        <f>CONCATENATE(LEFT(E118,1)+LEFT(G118,1)+LEFT(H118,1),":",RIGHT(E118,1)+RIGHT(G118,1)+RIGHT(H118,1))</f>
        <v>8:6</v>
      </c>
      <c r="J118" s="4">
        <f>IF(ISERROR(I118),"",IF(LEFT(E118,1)="3",2,1)+IF(LEFT(G118,1)="3",2,1)+IF(LEFT(H118,1)="3",2,1))</f>
        <v>5</v>
      </c>
      <c r="K118" s="23">
        <v>2</v>
      </c>
      <c r="L118" s="55" t="s">
        <v>593</v>
      </c>
    </row>
    <row r="119" spans="1:12" ht="15">
      <c r="A119" s="28" t="str">
        <f>CONCATENATE($A$116,"_",K119)</f>
        <v>8_1</v>
      </c>
      <c r="B119" s="20" t="s">
        <v>320</v>
      </c>
      <c r="C119" s="79" t="str">
        <f>VLOOKUP(B119,$A$52:$H$55,3,0)</f>
        <v>Botková Michaela (TJ AŠ Mladá Boleslav)</v>
      </c>
      <c r="D119" s="80"/>
      <c r="E119" s="11" t="str">
        <f>M130</f>
        <v>3:1</v>
      </c>
      <c r="F119" s="4" t="str">
        <f>CONCATENATE(RIGHT(G118,1),MID(G118,2,1),LEFT(G118,1))</f>
        <v>2:3</v>
      </c>
      <c r="G119" s="3" t="s">
        <v>279</v>
      </c>
      <c r="H119" s="4" t="str">
        <f>CONCATENATE(RIGHT(G120,1),MID(G120,2,1),LEFT(G120,1))</f>
        <v>3:2</v>
      </c>
      <c r="I119" s="5" t="str">
        <f>CONCATENATE(LEFT(E119,1)+LEFT(F119,1)+LEFT(H119,1),":",RIGHT(E119,1)+RIGHT(F119,1)+RIGHT(H119,1))</f>
        <v>8:6</v>
      </c>
      <c r="J119" s="4">
        <f>IF(ISERROR(I119),"",IF(LEFT(E119,1)="3",2,1)+IF(LEFT(F119,1)="3",2,1)+IF(LEFT(H119,1)="3",2,1))</f>
        <v>5</v>
      </c>
      <c r="K119" s="23">
        <v>1</v>
      </c>
      <c r="L119" s="55" t="s">
        <v>604</v>
      </c>
    </row>
    <row r="120" spans="1:11" ht="15.75" thickBot="1">
      <c r="A120" s="28" t="str">
        <f>CONCATENATE($A$116,"_",K120)</f>
        <v>8_4</v>
      </c>
      <c r="B120" s="21" t="s">
        <v>321</v>
      </c>
      <c r="C120" s="72" t="str">
        <f>VLOOKUP(B120,$A$52:$H$55,3,0)</f>
        <v>Bláha Jiří (TTC Příbram)</v>
      </c>
      <c r="D120" s="73"/>
      <c r="E120" s="12" t="str">
        <f>CONCATENATE(RIGHT(H117,1),MID(H117,2,1),LEFT(H117,1))</f>
        <v>0:3</v>
      </c>
      <c r="F120" s="6" t="str">
        <f>CONCATENATE(RIGHT(H118,1),MID(H118,2,1),LEFT(H118,1))</f>
        <v>1:3</v>
      </c>
      <c r="G120" s="6" t="str">
        <f>M126</f>
        <v>2:3</v>
      </c>
      <c r="H120" s="7" t="s">
        <v>279</v>
      </c>
      <c r="I120" s="8" t="str">
        <f>CONCATENATE(LEFT(E120,1)+LEFT(F120,1)+LEFT(G120,1),":",RIGHT(E120,1)+RIGHT(F120,1)+RIGHT(G120,1))</f>
        <v>3:9</v>
      </c>
      <c r="J120" s="6">
        <f>IF(ISERROR(I120),"",IF(LEFT(E120,1)="3",2,1)+IF(LEFT(F120,1)="3",2,1)+IF(LEFT(G120,1)="3",2,1))</f>
        <v>3</v>
      </c>
      <c r="K120" s="24">
        <v>4</v>
      </c>
    </row>
    <row r="121" ht="15.75" customHeight="1"/>
    <row r="122" spans="2:13" ht="15">
      <c r="B122" s="70" t="s">
        <v>283</v>
      </c>
      <c r="C122" s="70"/>
      <c r="D122" s="70"/>
      <c r="E122" s="70"/>
      <c r="F122" s="70"/>
      <c r="G122" s="70"/>
      <c r="H122" s="9" t="s">
        <v>284</v>
      </c>
      <c r="I122" s="9" t="s">
        <v>285</v>
      </c>
      <c r="J122" s="9" t="s">
        <v>286</v>
      </c>
      <c r="K122" s="9" t="s">
        <v>287</v>
      </c>
      <c r="L122" s="9" t="s">
        <v>288</v>
      </c>
      <c r="M122" s="9" t="s">
        <v>289</v>
      </c>
    </row>
    <row r="123" spans="2:13" ht="15">
      <c r="B123" s="69" t="str">
        <f>C117</f>
        <v>Líska Filip (TJ Sokol Čáslav)</v>
      </c>
      <c r="C123" s="69"/>
      <c r="D123" s="10" t="s">
        <v>290</v>
      </c>
      <c r="E123" s="69" t="str">
        <f>C120</f>
        <v>Bláha Jiří (TTC Příbram)</v>
      </c>
      <c r="F123" s="69"/>
      <c r="G123" s="69"/>
      <c r="H123" s="25">
        <v>3</v>
      </c>
      <c r="I123" s="25">
        <v>9</v>
      </c>
      <c r="J123" s="25">
        <v>5</v>
      </c>
      <c r="K123" s="25"/>
      <c r="L123" s="25"/>
      <c r="M123" s="10" t="str">
        <f>IF(H123="","",IF(AND(K123="",J123&lt;0),"0:3",IF(AND(K123="",J123&gt;=0),"3:0",IF(AND(L123="",K123&lt;0),"1:3",IF(AND(L123="",K123&gt;=0),"3:1",IF(L123&lt;0,"2:3","3:2"))))))</f>
        <v>3:0</v>
      </c>
    </row>
    <row r="124" spans="2:13" ht="15">
      <c r="B124" s="69" t="str">
        <f>C118</f>
        <v>Pisárová Kateřina (KST Rakovník)</v>
      </c>
      <c r="C124" s="69" t="e">
        <f>#REF!</f>
        <v>#REF!</v>
      </c>
      <c r="D124" s="10" t="s">
        <v>290</v>
      </c>
      <c r="E124" s="69" t="str">
        <f>C119</f>
        <v>Botková Michaela (TJ AŠ Mladá Boleslav)</v>
      </c>
      <c r="F124" s="69" t="str">
        <f>C119</f>
        <v>Botková Michaela (TJ AŠ Mladá Boleslav)</v>
      </c>
      <c r="G124" s="69"/>
      <c r="H124" s="25">
        <v>5</v>
      </c>
      <c r="I124" s="25">
        <v>-10</v>
      </c>
      <c r="J124" s="25">
        <v>-7</v>
      </c>
      <c r="K124" s="25">
        <v>9</v>
      </c>
      <c r="L124" s="25">
        <v>8</v>
      </c>
      <c r="M124" s="10" t="str">
        <f>IF(H124="","",IF(AND(K124="",J124&lt;0),"0:3",IF(AND(K124="",J124&gt;=0),"3:0",IF(AND(L124="",K124&lt;0),"1:3",IF(AND(L124="",K124&gt;=0),"3:1",IF(L124&lt;0,"2:3","3:2"))))))</f>
        <v>3:2</v>
      </c>
    </row>
    <row r="125" spans="2:13" ht="15">
      <c r="B125" s="70" t="s">
        <v>291</v>
      </c>
      <c r="C125" s="70"/>
      <c r="D125" s="70"/>
      <c r="E125" s="70"/>
      <c r="F125" s="70"/>
      <c r="G125" s="70"/>
      <c r="H125" s="9" t="s">
        <v>284</v>
      </c>
      <c r="I125" s="9" t="s">
        <v>285</v>
      </c>
      <c r="J125" s="9" t="s">
        <v>286</v>
      </c>
      <c r="K125" s="9" t="s">
        <v>287</v>
      </c>
      <c r="L125" s="9" t="s">
        <v>288</v>
      </c>
      <c r="M125" s="9" t="s">
        <v>289</v>
      </c>
    </row>
    <row r="126" spans="2:13" ht="15">
      <c r="B126" s="69" t="str">
        <f>C120</f>
        <v>Bláha Jiří (TTC Příbram)</v>
      </c>
      <c r="C126" s="69" t="str">
        <f>C120</f>
        <v>Bláha Jiří (TTC Příbram)</v>
      </c>
      <c r="D126" s="10" t="s">
        <v>290</v>
      </c>
      <c r="E126" s="69" t="str">
        <f>C119</f>
        <v>Botková Michaela (TJ AŠ Mladá Boleslav)</v>
      </c>
      <c r="F126" s="69" t="str">
        <f>C119</f>
        <v>Botková Michaela (TJ AŠ Mladá Boleslav)</v>
      </c>
      <c r="G126" s="69"/>
      <c r="H126" s="25">
        <v>8</v>
      </c>
      <c r="I126" s="25">
        <v>6</v>
      </c>
      <c r="J126" s="25">
        <v>-6</v>
      </c>
      <c r="K126" s="25">
        <v>-9</v>
      </c>
      <c r="L126" s="25">
        <v>-9</v>
      </c>
      <c r="M126" s="10" t="str">
        <f>IF(H126="","",IF(AND(K126="",J126&lt;0),"0:3",IF(AND(K126="",J126&gt;=0),"3:0",IF(AND(L126="",K126&lt;0),"1:3",IF(AND(L126="",K126&gt;=0),"3:1",IF(L126&lt;0,"2:3","3:2"))))))</f>
        <v>2:3</v>
      </c>
    </row>
    <row r="127" spans="2:13" ht="15">
      <c r="B127" s="69" t="str">
        <f>C117</f>
        <v>Líska Filip (TJ Sokol Čáslav)</v>
      </c>
      <c r="C127" s="69" t="str">
        <f>C118</f>
        <v>Pisárová Kateřina (KST Rakovník)</v>
      </c>
      <c r="D127" s="10" t="s">
        <v>290</v>
      </c>
      <c r="E127" s="69" t="str">
        <f>C118</f>
        <v>Pisárová Kateřina (KST Rakovník)</v>
      </c>
      <c r="F127" s="69" t="str">
        <f>C118</f>
        <v>Pisárová Kateřina (KST Rakovník)</v>
      </c>
      <c r="G127" s="69"/>
      <c r="H127" s="25">
        <v>9</v>
      </c>
      <c r="I127" s="25">
        <v>-11</v>
      </c>
      <c r="J127" s="25">
        <v>3</v>
      </c>
      <c r="K127" s="25">
        <v>-9</v>
      </c>
      <c r="L127" s="25">
        <v>7</v>
      </c>
      <c r="M127" s="10" t="str">
        <f>IF(H127="","",IF(AND(K127="",J127&lt;0),"0:3",IF(AND(K127="",J127&gt;=0),"3:0",IF(AND(L127="",K127&lt;0),"1:3",IF(AND(L127="",K127&gt;=0),"3:1",IF(L127&lt;0,"2:3","3:2"))))))</f>
        <v>3:2</v>
      </c>
    </row>
    <row r="128" spans="2:13" ht="15">
      <c r="B128" s="70" t="s">
        <v>292</v>
      </c>
      <c r="C128" s="70"/>
      <c r="D128" s="70"/>
      <c r="E128" s="70"/>
      <c r="F128" s="70"/>
      <c r="G128" s="70"/>
      <c r="H128" s="9" t="s">
        <v>284</v>
      </c>
      <c r="I128" s="9" t="s">
        <v>285</v>
      </c>
      <c r="J128" s="9" t="s">
        <v>286</v>
      </c>
      <c r="K128" s="9" t="s">
        <v>287</v>
      </c>
      <c r="L128" s="9" t="s">
        <v>288</v>
      </c>
      <c r="M128" s="9" t="s">
        <v>289</v>
      </c>
    </row>
    <row r="129" spans="2:13" ht="15">
      <c r="B129" s="69" t="str">
        <f>C118</f>
        <v>Pisárová Kateřina (KST Rakovník)</v>
      </c>
      <c r="C129" s="69" t="e">
        <f>#REF!</f>
        <v>#REF!</v>
      </c>
      <c r="D129" s="10" t="s">
        <v>290</v>
      </c>
      <c r="E129" s="69" t="str">
        <f>C120</f>
        <v>Bláha Jiří (TTC Příbram)</v>
      </c>
      <c r="F129" s="69" t="str">
        <f>C120</f>
        <v>Bláha Jiří (TTC Příbram)</v>
      </c>
      <c r="G129" s="69"/>
      <c r="H129" s="25">
        <v>6</v>
      </c>
      <c r="I129" s="25">
        <v>9</v>
      </c>
      <c r="J129" s="25">
        <v>-7</v>
      </c>
      <c r="K129" s="25">
        <v>8</v>
      </c>
      <c r="L129" s="25"/>
      <c r="M129" s="10" t="str">
        <f>IF(H129="","",IF(AND(K129="",J129&lt;0),"0:3",IF(AND(K129="",J129&gt;=0),"3:0",IF(AND(L129="",K129&lt;0),"1:3",IF(AND(L129="",K129&gt;=0),"3:1",IF(L129&lt;0,"2:3","3:2"))))))</f>
        <v>3:1</v>
      </c>
    </row>
    <row r="130" spans="2:13" ht="15">
      <c r="B130" s="69" t="str">
        <f>C119</f>
        <v>Botková Michaela (TJ AŠ Mladá Boleslav)</v>
      </c>
      <c r="C130" s="69" t="e">
        <f>#REF!</f>
        <v>#REF!</v>
      </c>
      <c r="D130" s="10" t="s">
        <v>290</v>
      </c>
      <c r="E130" s="69" t="str">
        <f>C117</f>
        <v>Líska Filip (TJ Sokol Čáslav)</v>
      </c>
      <c r="F130" s="69" t="str">
        <f>C117</f>
        <v>Líska Filip (TJ Sokol Čáslav)</v>
      </c>
      <c r="G130" s="69"/>
      <c r="H130" s="25">
        <v>-4</v>
      </c>
      <c r="I130" s="25">
        <v>5</v>
      </c>
      <c r="J130" s="25">
        <v>12</v>
      </c>
      <c r="K130" s="25">
        <v>9</v>
      </c>
      <c r="L130" s="25"/>
      <c r="M130" s="10" t="str">
        <f>IF(H130="","",IF(AND(K130="",J130&lt;0),"0:3",IF(AND(K130="",J130&gt;=0),"3:0",IF(AND(L130="",K130&lt;0),"1:3",IF(AND(L130="",K130&gt;=0),"3:1",IF(L130&lt;0,"2:3","3:2"))))))</f>
        <v>3:1</v>
      </c>
    </row>
    <row r="132" ht="15.75" thickBot="1"/>
    <row r="133" spans="1:5" ht="42" customHeight="1" thickBot="1">
      <c r="A133" s="28">
        <v>9</v>
      </c>
      <c r="B133" s="74" t="s">
        <v>384</v>
      </c>
      <c r="C133" s="75"/>
      <c r="D133" s="76"/>
      <c r="E133" s="15" t="s">
        <v>282</v>
      </c>
    </row>
    <row r="134" spans="1:5" ht="15">
      <c r="A134" s="28" t="str">
        <f>CONCATENATE($A$133,"_",K134)</f>
        <v>9_</v>
      </c>
      <c r="B134" s="16" t="s">
        <v>322</v>
      </c>
      <c r="C134" s="77" t="str">
        <f>VLOOKUP(B134,$A$68:$H$71,3,0)</f>
        <v>Vrecion Jiří (TJ Sokol Králův Dvůr)</v>
      </c>
      <c r="D134" s="78"/>
      <c r="E134" s="22">
        <v>2</v>
      </c>
    </row>
    <row r="135" spans="1:5" ht="15">
      <c r="A135" s="28" t="str">
        <f>CONCATENATE($A$133,"_",K135)</f>
        <v>9_</v>
      </c>
      <c r="B135" s="20" t="s">
        <v>323</v>
      </c>
      <c r="C135" s="79" t="str">
        <f>VLOOKUP(B135,$A$68:$H$71,3,0)</f>
        <v>Franeková Věra (TJ Sokol Poděbrady)</v>
      </c>
      <c r="D135" s="80"/>
      <c r="E135" s="23">
        <v>4</v>
      </c>
    </row>
    <row r="136" spans="1:5" ht="15">
      <c r="A136" s="28" t="str">
        <f>CONCATENATE($A$133,"_",K136)</f>
        <v>9_</v>
      </c>
      <c r="B136" s="20" t="s">
        <v>324</v>
      </c>
      <c r="C136" s="79" t="str">
        <f>VLOOKUP(B136,$A$84:$H$87,3,0)</f>
        <v>Plachá Liliana (TSM Kladno)</v>
      </c>
      <c r="D136" s="80"/>
      <c r="E136" s="23">
        <v>1</v>
      </c>
    </row>
    <row r="137" spans="1:5" ht="15.75" thickBot="1">
      <c r="A137" s="28" t="str">
        <f>CONCATENATE($A$133,"_",K137)</f>
        <v>9_</v>
      </c>
      <c r="B137" s="21" t="s">
        <v>325</v>
      </c>
      <c r="C137" s="72" t="str">
        <f>VLOOKUP(B137,$A$84:$H$87,3,0)</f>
        <v>Chaloupka Mikuláš (TSM Kladno)</v>
      </c>
      <c r="D137" s="73"/>
      <c r="E137" s="24">
        <v>3</v>
      </c>
    </row>
    <row r="138" ht="15.75" customHeight="1"/>
    <row r="139" spans="2:13" ht="15">
      <c r="B139" s="70" t="s">
        <v>571</v>
      </c>
      <c r="C139" s="70"/>
      <c r="D139" s="70"/>
      <c r="E139" s="70"/>
      <c r="F139" s="70"/>
      <c r="G139" s="70"/>
      <c r="H139" s="9" t="s">
        <v>284</v>
      </c>
      <c r="I139" s="9" t="s">
        <v>285</v>
      </c>
      <c r="J139" s="9" t="s">
        <v>286</v>
      </c>
      <c r="K139" s="9" t="s">
        <v>287</v>
      </c>
      <c r="L139" s="9" t="s">
        <v>288</v>
      </c>
      <c r="M139" s="9" t="s">
        <v>289</v>
      </c>
    </row>
    <row r="140" spans="2:13" ht="15">
      <c r="B140" s="69" t="str">
        <f>C134</f>
        <v>Vrecion Jiří (TJ Sokol Králův Dvůr)</v>
      </c>
      <c r="C140" s="69"/>
      <c r="D140" s="10" t="s">
        <v>290</v>
      </c>
      <c r="E140" s="69" t="str">
        <f>C137</f>
        <v>Chaloupka Mikuláš (TSM Kladno)</v>
      </c>
      <c r="F140" s="69"/>
      <c r="G140" s="69"/>
      <c r="H140" s="25">
        <v>9</v>
      </c>
      <c r="I140" s="25">
        <v>9</v>
      </c>
      <c r="J140" s="25">
        <v>9</v>
      </c>
      <c r="K140" s="25"/>
      <c r="L140" s="25"/>
      <c r="M140" s="10" t="str">
        <f>IF(H140="","",IF(AND(K140="",J140&lt;0),"0:3",IF(AND(K140="",J140&gt;=0),"3:0",IF(AND(L140="",K140&lt;0),"1:3",IF(AND(L140="",K140&gt;=0),"3:1",IF(L140&lt;0,"2:3","3:2"))))))</f>
        <v>3:0</v>
      </c>
    </row>
    <row r="141" spans="2:13" ht="15">
      <c r="B141" s="69" t="str">
        <f>C136</f>
        <v>Plachá Liliana (TSM Kladno)</v>
      </c>
      <c r="C141" s="69" t="e">
        <f>#REF!</f>
        <v>#REF!</v>
      </c>
      <c r="D141" s="10" t="s">
        <v>290</v>
      </c>
      <c r="E141" s="69" t="str">
        <f>C135</f>
        <v>Franeková Věra (TJ Sokol Poděbrady)</v>
      </c>
      <c r="F141" s="69" t="str">
        <f>C136</f>
        <v>Plachá Liliana (TSM Kladno)</v>
      </c>
      <c r="G141" s="69"/>
      <c r="H141" s="25">
        <v>9</v>
      </c>
      <c r="I141" s="25">
        <v>9</v>
      </c>
      <c r="J141" s="25">
        <v>-9</v>
      </c>
      <c r="K141" s="25">
        <v>-9</v>
      </c>
      <c r="L141" s="25">
        <v>9</v>
      </c>
      <c r="M141" s="10" t="str">
        <f>IF(H141="","",IF(AND(K141="",J141&lt;0),"0:3",IF(AND(K141="",J141&gt;=0),"3:0",IF(AND(L141="",K141&lt;0),"1:3",IF(AND(L141="",K141&gt;=0),"3:1",IF(L141&lt;0,"2:3","3:2"))))))</f>
        <v>3:2</v>
      </c>
    </row>
    <row r="142" spans="2:13" ht="15">
      <c r="B142" s="70" t="s">
        <v>572</v>
      </c>
      <c r="C142" s="70"/>
      <c r="D142" s="70"/>
      <c r="E142" s="70"/>
      <c r="F142" s="70"/>
      <c r="G142" s="70"/>
      <c r="H142" s="9" t="s">
        <v>284</v>
      </c>
      <c r="I142" s="9" t="s">
        <v>285</v>
      </c>
      <c r="J142" s="9" t="s">
        <v>286</v>
      </c>
      <c r="K142" s="9" t="s">
        <v>287</v>
      </c>
      <c r="L142" s="9" t="s">
        <v>288</v>
      </c>
      <c r="M142" s="9" t="s">
        <v>289</v>
      </c>
    </row>
    <row r="143" spans="2:13" ht="15">
      <c r="B143" s="69" t="str">
        <f>IF(M140="","",IF(LEFT(M140,1)="3",B140,E140))</f>
        <v>Vrecion Jiří (TJ Sokol Králův Dvůr)</v>
      </c>
      <c r="C143" s="69" t="str">
        <f>C137</f>
        <v>Chaloupka Mikuláš (TSM Kladno)</v>
      </c>
      <c r="D143" s="10" t="s">
        <v>290</v>
      </c>
      <c r="E143" s="69" t="str">
        <f>IF(M141="","",IF(LEFT(M141,1)="3",B141,E141))</f>
        <v>Plachá Liliana (TSM Kladno)</v>
      </c>
      <c r="F143" s="69" t="str">
        <f>C136</f>
        <v>Plachá Liliana (TSM Kladno)</v>
      </c>
      <c r="G143" s="69"/>
      <c r="H143" s="25">
        <v>-9</v>
      </c>
      <c r="I143" s="25">
        <v>-9</v>
      </c>
      <c r="J143" s="25">
        <v>9</v>
      </c>
      <c r="K143" s="25">
        <v>-9</v>
      </c>
      <c r="L143" s="25"/>
      <c r="M143" s="10" t="str">
        <f>IF(H143="","",IF(AND(K143="",J143&lt;0),"0:3",IF(AND(K143="",J143&gt;=0),"3:0",IF(AND(L143="",K143&lt;0),"1:3",IF(AND(L143="",K143&gt;=0),"3:1",IF(L143&lt;0,"2:3","3:2"))))))</f>
        <v>1:3</v>
      </c>
    </row>
    <row r="144" spans="2:13" ht="15">
      <c r="B144" s="70" t="s">
        <v>573</v>
      </c>
      <c r="C144" s="70"/>
      <c r="D144" s="70"/>
      <c r="E144" s="70"/>
      <c r="F144" s="70"/>
      <c r="G144" s="70"/>
      <c r="H144" s="9" t="s">
        <v>284</v>
      </c>
      <c r="I144" s="9" t="s">
        <v>285</v>
      </c>
      <c r="J144" s="9" t="s">
        <v>286</v>
      </c>
      <c r="K144" s="9" t="s">
        <v>287</v>
      </c>
      <c r="L144" s="9" t="s">
        <v>288</v>
      </c>
      <c r="M144" s="9" t="s">
        <v>289</v>
      </c>
    </row>
    <row r="145" spans="2:13" ht="15">
      <c r="B145" s="69" t="str">
        <f>IF(M140="","",IF(LEFT(M140,1)&lt;&gt;"3",B140,E140))</f>
        <v>Chaloupka Mikuláš (TSM Kladno)</v>
      </c>
      <c r="C145" s="69" t="e">
        <f>#REF!</f>
        <v>#REF!</v>
      </c>
      <c r="D145" s="10" t="s">
        <v>290</v>
      </c>
      <c r="E145" s="69" t="str">
        <f>IF(M141="","",IF(LEFT(M141,1)&lt;&gt;"3",B141,E141))</f>
        <v>Franeková Věra (TJ Sokol Poděbrady)</v>
      </c>
      <c r="F145" s="69" t="str">
        <f>C137</f>
        <v>Chaloupka Mikuláš (TSM Kladno)</v>
      </c>
      <c r="G145" s="69"/>
      <c r="H145" s="25">
        <v>9</v>
      </c>
      <c r="I145" s="25">
        <v>9</v>
      </c>
      <c r="J145" s="25">
        <v>-9</v>
      </c>
      <c r="K145" s="25">
        <v>9</v>
      </c>
      <c r="L145" s="25"/>
      <c r="M145" s="10" t="str">
        <f>IF(H145="","",IF(AND(K145="",J145&lt;0),"0:3",IF(AND(K145="",J145&gt;=0),"3:0",IF(AND(L145="",K145&lt;0),"1:3",IF(AND(L145="",K145&gt;=0),"3:1",IF(L145&lt;0,"2:3","3:2"))))))</f>
        <v>3:1</v>
      </c>
    </row>
    <row r="146" ht="15.75" thickBot="1"/>
    <row r="147" spans="1:11" ht="42" customHeight="1" thickBot="1">
      <c r="A147" s="28">
        <v>10</v>
      </c>
      <c r="B147" s="74" t="s">
        <v>385</v>
      </c>
      <c r="C147" s="75"/>
      <c r="D147" s="76"/>
      <c r="E147" s="13" t="str">
        <f>C148</f>
        <v>Vojna Daniel (TSM Kladno)</v>
      </c>
      <c r="F147" s="14" t="str">
        <f>C149</f>
        <v>Lafek Dominik (TJ Sokol Buštěhrad)</v>
      </c>
      <c r="G147" s="14" t="str">
        <f>C150</f>
        <v>Oplt Miroslav (TJ AŠ Mladá Boleslav)</v>
      </c>
      <c r="H147" s="14" t="str">
        <f>C151</f>
        <v>Vydrová Lucie (TJ Sadská)</v>
      </c>
      <c r="I147" s="13" t="s">
        <v>280</v>
      </c>
      <c r="J147" s="14" t="s">
        <v>281</v>
      </c>
      <c r="K147" s="15" t="s">
        <v>282</v>
      </c>
    </row>
    <row r="148" spans="1:12" ht="15">
      <c r="A148" s="28" t="str">
        <f>CONCATENATE($A$147,"_",K148)</f>
        <v>10_3</v>
      </c>
      <c r="B148" s="16" t="s">
        <v>326</v>
      </c>
      <c r="C148" s="77" t="str">
        <f>VLOOKUP(B148,$A$68:$H$71,3,0)</f>
        <v>Vojna Daniel (TSM Kladno)</v>
      </c>
      <c r="D148" s="78"/>
      <c r="E148" s="17" t="s">
        <v>279</v>
      </c>
      <c r="F148" s="18" t="str">
        <f>M158</f>
        <v>3:2</v>
      </c>
      <c r="G148" s="18" t="str">
        <f>CONCATENATE(RIGHT(E150,1),MID(E150,2,1),LEFT(E150,1))</f>
        <v>0:3</v>
      </c>
      <c r="H148" s="18" t="str">
        <f>M154</f>
        <v>3:2</v>
      </c>
      <c r="I148" s="19" t="str">
        <f>CONCATENATE(LEFT(F148,1)+LEFT(G148,1)+LEFT(H148,1),":",RIGHT(F148,1)+RIGHT(G148,1)+RIGHT(H148,1))</f>
        <v>6:7</v>
      </c>
      <c r="J148" s="18">
        <f>IF(ISERROR(I148),"",IF(LEFT(F148,1)="3",2,1)+IF(LEFT(G148,1)="3",2,1)+IF(LEFT(H148,1)="3",2,1))</f>
        <v>5</v>
      </c>
      <c r="K148" s="22">
        <v>3</v>
      </c>
      <c r="L148" s="55" t="s">
        <v>596</v>
      </c>
    </row>
    <row r="149" spans="1:12" ht="15">
      <c r="A149" s="28" t="str">
        <f>CONCATENATE($A$147,"_",K149)</f>
        <v>10_1</v>
      </c>
      <c r="B149" s="20" t="s">
        <v>327</v>
      </c>
      <c r="C149" s="79" t="str">
        <f>VLOOKUP(B149,$A$68:$H$71,3,0)</f>
        <v>Lafek Dominik (TJ Sokol Buštěhrad)</v>
      </c>
      <c r="D149" s="80"/>
      <c r="E149" s="11" t="str">
        <f>CONCATENATE(RIGHT(F148,1),MID(F148,2,1),LEFT(F148,1))</f>
        <v>2:3</v>
      </c>
      <c r="F149" s="3" t="s">
        <v>279</v>
      </c>
      <c r="G149" s="4" t="str">
        <f>M155</f>
        <v>3:0</v>
      </c>
      <c r="H149" s="4" t="str">
        <f>M160</f>
        <v>3:0</v>
      </c>
      <c r="I149" s="5" t="str">
        <f>CONCATENATE(LEFT(E149,1)+LEFT(G149,1)+LEFT(H149,1),":",RIGHT(E149,1)+RIGHT(G149,1)+RIGHT(H149,1))</f>
        <v>8:3</v>
      </c>
      <c r="J149" s="4">
        <f>IF(ISERROR(I149),"",IF(LEFT(E149,1)="3",2,1)+IF(LEFT(G149,1)="3",2,1)+IF(LEFT(H149,1)="3",2,1))</f>
        <v>5</v>
      </c>
      <c r="K149" s="23">
        <v>1</v>
      </c>
      <c r="L149" s="55" t="s">
        <v>597</v>
      </c>
    </row>
    <row r="150" spans="1:12" ht="15">
      <c r="A150" s="28" t="str">
        <f>CONCATENATE($A$147,"_",K150)</f>
        <v>10_2</v>
      </c>
      <c r="B150" s="20" t="s">
        <v>328</v>
      </c>
      <c r="C150" s="79" t="str">
        <f>VLOOKUP(B150,$A$84:$H$87,3,0)</f>
        <v>Oplt Miroslav (TJ AŠ Mladá Boleslav)</v>
      </c>
      <c r="D150" s="80"/>
      <c r="E150" s="11" t="str">
        <f>M161</f>
        <v>3:0</v>
      </c>
      <c r="F150" s="4" t="str">
        <f>CONCATENATE(RIGHT(G149,1),MID(G149,2,1),LEFT(G149,1))</f>
        <v>0:3</v>
      </c>
      <c r="G150" s="3" t="s">
        <v>279</v>
      </c>
      <c r="H150" s="4" t="str">
        <f>CONCATENATE(RIGHT(G151,1),MID(G151,2,1),LEFT(G151,1))</f>
        <v>3:0</v>
      </c>
      <c r="I150" s="5" t="str">
        <f>CONCATENATE(LEFT(E150,1)+LEFT(F150,1)+LEFT(H150,1),":",RIGHT(E150,1)+RIGHT(F150,1)+RIGHT(H150,1))</f>
        <v>6:3</v>
      </c>
      <c r="J150" s="4">
        <f>IF(ISERROR(I150),"",IF(LEFT(E150,1)="3",2,1)+IF(LEFT(F150,1)="3",2,1)+IF(LEFT(H150,1)="3",2,1))</f>
        <v>5</v>
      </c>
      <c r="K150" s="23">
        <v>2</v>
      </c>
      <c r="L150" s="55" t="s">
        <v>589</v>
      </c>
    </row>
    <row r="151" spans="1:11" ht="15.75" thickBot="1">
      <c r="A151" s="28" t="str">
        <f>CONCATENATE($A$147,"_",K151)</f>
        <v>10_4</v>
      </c>
      <c r="B151" s="21" t="s">
        <v>329</v>
      </c>
      <c r="C151" s="72" t="str">
        <f>VLOOKUP(B151,$A$84:$H$87,3,0)</f>
        <v>Vydrová Lucie (TJ Sadská)</v>
      </c>
      <c r="D151" s="73"/>
      <c r="E151" s="12" t="str">
        <f>CONCATENATE(RIGHT(H148,1),MID(H148,2,1),LEFT(H148,1))</f>
        <v>2:3</v>
      </c>
      <c r="F151" s="6" t="str">
        <f>CONCATENATE(RIGHT(H149,1),MID(H149,2,1),LEFT(H149,1))</f>
        <v>0:3</v>
      </c>
      <c r="G151" s="6" t="str">
        <f>M157</f>
        <v>0:3</v>
      </c>
      <c r="H151" s="7" t="s">
        <v>279</v>
      </c>
      <c r="I151" s="8" t="str">
        <f>CONCATENATE(LEFT(E151,1)+LEFT(F151,1)+LEFT(G151,1),":",RIGHT(E151,1)+RIGHT(F151,1)+RIGHT(G151,1))</f>
        <v>2:9</v>
      </c>
      <c r="J151" s="6">
        <f>IF(ISERROR(I151),"",IF(LEFT(E151,1)="3",2,1)+IF(LEFT(F151,1)="3",2,1)+IF(LEFT(G151,1)="3",2,1))</f>
        <v>3</v>
      </c>
      <c r="K151" s="24">
        <v>4</v>
      </c>
    </row>
    <row r="152" ht="15.75" customHeight="1"/>
    <row r="153" spans="2:13" ht="15">
      <c r="B153" s="70" t="s">
        <v>283</v>
      </c>
      <c r="C153" s="70"/>
      <c r="D153" s="70"/>
      <c r="E153" s="70"/>
      <c r="F153" s="70"/>
      <c r="G153" s="70"/>
      <c r="H153" s="9" t="s">
        <v>284</v>
      </c>
      <c r="I153" s="9" t="s">
        <v>285</v>
      </c>
      <c r="J153" s="9" t="s">
        <v>286</v>
      </c>
      <c r="K153" s="9" t="s">
        <v>287</v>
      </c>
      <c r="L153" s="9" t="s">
        <v>288</v>
      </c>
      <c r="M153" s="9" t="s">
        <v>289</v>
      </c>
    </row>
    <row r="154" spans="2:13" ht="15">
      <c r="B154" s="69" t="str">
        <f>C148</f>
        <v>Vojna Daniel (TSM Kladno)</v>
      </c>
      <c r="C154" s="69"/>
      <c r="D154" s="10" t="s">
        <v>290</v>
      </c>
      <c r="E154" s="69" t="str">
        <f>C151</f>
        <v>Vydrová Lucie (TJ Sadská)</v>
      </c>
      <c r="F154" s="69"/>
      <c r="G154" s="69"/>
      <c r="H154" s="25">
        <v>10</v>
      </c>
      <c r="I154" s="25">
        <v>8</v>
      </c>
      <c r="J154" s="25">
        <v>-11</v>
      </c>
      <c r="K154" s="25">
        <v>-10</v>
      </c>
      <c r="L154" s="25">
        <v>6</v>
      </c>
      <c r="M154" s="10" t="str">
        <f>IF(H154="","",IF(AND(K154="",J154&lt;0),"0:3",IF(AND(K154="",J154&gt;=0),"3:0",IF(AND(L154="",K154&lt;0),"1:3",IF(AND(L154="",K154&gt;=0),"3:1",IF(L154&lt;0,"2:3","3:2"))))))</f>
        <v>3:2</v>
      </c>
    </row>
    <row r="155" spans="2:13" ht="15">
      <c r="B155" s="69" t="str">
        <f>C149</f>
        <v>Lafek Dominik (TJ Sokol Buštěhrad)</v>
      </c>
      <c r="C155" s="69" t="e">
        <f>#REF!</f>
        <v>#REF!</v>
      </c>
      <c r="D155" s="10" t="s">
        <v>290</v>
      </c>
      <c r="E155" s="69" t="str">
        <f>C150</f>
        <v>Oplt Miroslav (TJ AŠ Mladá Boleslav)</v>
      </c>
      <c r="F155" s="69" t="str">
        <f>C150</f>
        <v>Oplt Miroslav (TJ AŠ Mladá Boleslav)</v>
      </c>
      <c r="G155" s="69"/>
      <c r="H155" s="25">
        <v>13</v>
      </c>
      <c r="I155" s="25">
        <v>8</v>
      </c>
      <c r="J155" s="25">
        <v>11</v>
      </c>
      <c r="K155" s="25"/>
      <c r="L155" s="25"/>
      <c r="M155" s="10" t="str">
        <f>IF(H155="","",IF(AND(K155="",J155&lt;0),"0:3",IF(AND(K155="",J155&gt;=0),"3:0",IF(AND(L155="",K155&lt;0),"1:3",IF(AND(L155="",K155&gt;=0),"3:1",IF(L155&lt;0,"2:3","3:2"))))))</f>
        <v>3:0</v>
      </c>
    </row>
    <row r="156" spans="2:13" ht="15">
      <c r="B156" s="70" t="s">
        <v>291</v>
      </c>
      <c r="C156" s="70"/>
      <c r="D156" s="70"/>
      <c r="E156" s="70"/>
      <c r="F156" s="70"/>
      <c r="G156" s="70"/>
      <c r="H156" s="9" t="s">
        <v>284</v>
      </c>
      <c r="I156" s="9" t="s">
        <v>285</v>
      </c>
      <c r="J156" s="9" t="s">
        <v>286</v>
      </c>
      <c r="K156" s="9" t="s">
        <v>287</v>
      </c>
      <c r="L156" s="9" t="s">
        <v>288</v>
      </c>
      <c r="M156" s="9" t="s">
        <v>289</v>
      </c>
    </row>
    <row r="157" spans="2:13" ht="15">
      <c r="B157" s="69" t="str">
        <f>C151</f>
        <v>Vydrová Lucie (TJ Sadská)</v>
      </c>
      <c r="C157" s="69" t="str">
        <f>C151</f>
        <v>Vydrová Lucie (TJ Sadská)</v>
      </c>
      <c r="D157" s="10" t="s">
        <v>290</v>
      </c>
      <c r="E157" s="69" t="str">
        <f>C150</f>
        <v>Oplt Miroslav (TJ AŠ Mladá Boleslav)</v>
      </c>
      <c r="F157" s="69" t="str">
        <f>C150</f>
        <v>Oplt Miroslav (TJ AŠ Mladá Boleslav)</v>
      </c>
      <c r="G157" s="69"/>
      <c r="H157" s="25">
        <v>-3</v>
      </c>
      <c r="I157" s="25">
        <v>-8</v>
      </c>
      <c r="J157" s="25">
        <v>-9</v>
      </c>
      <c r="K157" s="25"/>
      <c r="L157" s="25"/>
      <c r="M157" s="10" t="str">
        <f>IF(H157="","",IF(AND(K157="",J157&lt;0),"0:3",IF(AND(K157="",J157&gt;=0),"3:0",IF(AND(L157="",K157&lt;0),"1:3",IF(AND(L157="",K157&gt;=0),"3:1",IF(L157&lt;0,"2:3","3:2"))))))</f>
        <v>0:3</v>
      </c>
    </row>
    <row r="158" spans="2:13" ht="15">
      <c r="B158" s="69" t="str">
        <f>C148</f>
        <v>Vojna Daniel (TSM Kladno)</v>
      </c>
      <c r="C158" s="69" t="str">
        <f>C149</f>
        <v>Lafek Dominik (TJ Sokol Buštěhrad)</v>
      </c>
      <c r="D158" s="10" t="s">
        <v>290</v>
      </c>
      <c r="E158" s="69" t="str">
        <f>C149</f>
        <v>Lafek Dominik (TJ Sokol Buštěhrad)</v>
      </c>
      <c r="F158" s="69" t="str">
        <f>C149</f>
        <v>Lafek Dominik (TJ Sokol Buštěhrad)</v>
      </c>
      <c r="G158" s="69"/>
      <c r="H158" s="25">
        <v>-8</v>
      </c>
      <c r="I158" s="25">
        <v>10</v>
      </c>
      <c r="J158" s="25">
        <v>9</v>
      </c>
      <c r="K158" s="25">
        <v>-10</v>
      </c>
      <c r="L158" s="25">
        <v>4</v>
      </c>
      <c r="M158" s="10" t="str">
        <f>IF(H158="","",IF(AND(K158="",J158&lt;0),"0:3",IF(AND(K158="",J158&gt;=0),"3:0",IF(AND(L158="",K158&lt;0),"1:3",IF(AND(L158="",K158&gt;=0),"3:1",IF(L158&lt;0,"2:3","3:2"))))))</f>
        <v>3:2</v>
      </c>
    </row>
    <row r="159" spans="2:13" ht="15">
      <c r="B159" s="70" t="s">
        <v>292</v>
      </c>
      <c r="C159" s="70"/>
      <c r="D159" s="70"/>
      <c r="E159" s="70"/>
      <c r="F159" s="70"/>
      <c r="G159" s="70"/>
      <c r="H159" s="9" t="s">
        <v>284</v>
      </c>
      <c r="I159" s="9" t="s">
        <v>285</v>
      </c>
      <c r="J159" s="9" t="s">
        <v>286</v>
      </c>
      <c r="K159" s="9" t="s">
        <v>287</v>
      </c>
      <c r="L159" s="9" t="s">
        <v>288</v>
      </c>
      <c r="M159" s="9" t="s">
        <v>289</v>
      </c>
    </row>
    <row r="160" spans="2:13" ht="15">
      <c r="B160" s="69" t="str">
        <f>C149</f>
        <v>Lafek Dominik (TJ Sokol Buštěhrad)</v>
      </c>
      <c r="C160" s="69" t="e">
        <f>#REF!</f>
        <v>#REF!</v>
      </c>
      <c r="D160" s="10" t="s">
        <v>290</v>
      </c>
      <c r="E160" s="69" t="str">
        <f>C151</f>
        <v>Vydrová Lucie (TJ Sadská)</v>
      </c>
      <c r="F160" s="69" t="str">
        <f>C151</f>
        <v>Vydrová Lucie (TJ Sadská)</v>
      </c>
      <c r="G160" s="69"/>
      <c r="H160" s="25">
        <v>1</v>
      </c>
      <c r="I160" s="25">
        <v>6</v>
      </c>
      <c r="J160" s="25">
        <v>9</v>
      </c>
      <c r="K160" s="25"/>
      <c r="L160" s="25"/>
      <c r="M160" s="10" t="str">
        <f>IF(H160="","",IF(AND(K160="",J160&lt;0),"0:3",IF(AND(K160="",J160&gt;=0),"3:0",IF(AND(L160="",K160&lt;0),"1:3",IF(AND(L160="",K160&gt;=0),"3:1",IF(L160&lt;0,"2:3","3:2"))))))</f>
        <v>3:0</v>
      </c>
    </row>
    <row r="161" spans="2:13" ht="15">
      <c r="B161" s="69" t="str">
        <f>C150</f>
        <v>Oplt Miroslav (TJ AŠ Mladá Boleslav)</v>
      </c>
      <c r="C161" s="69" t="e">
        <f>#REF!</f>
        <v>#REF!</v>
      </c>
      <c r="D161" s="10" t="s">
        <v>290</v>
      </c>
      <c r="E161" s="69" t="str">
        <f>C148</f>
        <v>Vojna Daniel (TSM Kladno)</v>
      </c>
      <c r="F161" s="69" t="str">
        <f>C148</f>
        <v>Vojna Daniel (TSM Kladno)</v>
      </c>
      <c r="G161" s="69"/>
      <c r="H161" s="25">
        <v>7</v>
      </c>
      <c r="I161" s="25">
        <v>8</v>
      </c>
      <c r="J161" s="25">
        <v>8</v>
      </c>
      <c r="K161" s="25"/>
      <c r="L161" s="25"/>
      <c r="M161" s="10" t="str">
        <f>IF(H161="","",IF(AND(K161="",J161&lt;0),"0:3",IF(AND(K161="",J161&gt;=0),"3:0",IF(AND(L161="",K161&lt;0),"1:3",IF(AND(L161="",K161&gt;=0),"3:1",IF(L161&lt;0,"2:3","3:2"))))))</f>
        <v>3:0</v>
      </c>
    </row>
    <row r="163" ht="15.75" thickBot="1"/>
    <row r="164" spans="1:11" ht="42" customHeight="1" thickBot="1">
      <c r="A164" s="28">
        <v>11</v>
      </c>
      <c r="B164" s="74" t="s">
        <v>386</v>
      </c>
      <c r="C164" s="75"/>
      <c r="D164" s="76"/>
      <c r="E164" s="13" t="str">
        <f>C165</f>
        <v>Stejskal Tomáš (TJ Lokomotiva Nymburk)</v>
      </c>
      <c r="F164" s="14" t="str">
        <f>C166</f>
        <v>Buriánek Daniel (TJ Sokol Týnec nad Labem)</v>
      </c>
      <c r="G164" s="14" t="str">
        <f>C167</f>
        <v>Botková Michaela (TJ AŠ Mladá Boleslav)</v>
      </c>
      <c r="H164" s="14" t="str">
        <f>C168</f>
        <v>Pisárová Kateřina (KST Rakovník)</v>
      </c>
      <c r="I164" s="13" t="s">
        <v>280</v>
      </c>
      <c r="J164" s="14" t="s">
        <v>281</v>
      </c>
      <c r="K164" s="15" t="s">
        <v>282</v>
      </c>
    </row>
    <row r="165" spans="1:11" ht="15">
      <c r="A165" s="28" t="str">
        <f>CONCATENATE($A$164,"_",K165)</f>
        <v>11_4</v>
      </c>
      <c r="B165" s="16" t="s">
        <v>330</v>
      </c>
      <c r="C165" s="77" t="str">
        <f>VLOOKUP(B165,$A$101:$H$104,3,0)</f>
        <v>Stejskal Tomáš (TJ Lokomotiva Nymburk)</v>
      </c>
      <c r="D165" s="78"/>
      <c r="E165" s="17" t="s">
        <v>279</v>
      </c>
      <c r="F165" s="18" t="str">
        <f>M175</f>
        <v>3:2</v>
      </c>
      <c r="G165" s="18" t="str">
        <f>CONCATENATE(RIGHT(E167,1),MID(E167,2,1),LEFT(E167,1))</f>
        <v>0:3</v>
      </c>
      <c r="H165" s="18" t="str">
        <f>M171</f>
        <v>0:3</v>
      </c>
      <c r="I165" s="19" t="str">
        <f>CONCATENATE(LEFT(F165,1)+LEFT(G165,1)+LEFT(H165,1),":",RIGHT(F165,1)+RIGHT(G165,1)+RIGHT(H165,1))</f>
        <v>3:8</v>
      </c>
      <c r="J165" s="18">
        <f>IF(ISERROR(I165),"",IF(LEFT(F165,1)="3",2,1)+IF(LEFT(G165,1)="3",2,1)+IF(LEFT(H165,1)="3",2,1))</f>
        <v>4</v>
      </c>
      <c r="K165" s="22">
        <v>4</v>
      </c>
    </row>
    <row r="166" spans="1:11" ht="15">
      <c r="A166" s="28" t="str">
        <f>CONCATENATE($A$164,"_",K166)</f>
        <v>11_1</v>
      </c>
      <c r="B166" s="20" t="s">
        <v>331</v>
      </c>
      <c r="C166" s="79" t="str">
        <f>VLOOKUP(B166,$A$101:$H$104,3,0)</f>
        <v>Buriánek Daniel (TJ Sokol Týnec nad Labem)</v>
      </c>
      <c r="D166" s="80"/>
      <c r="E166" s="11" t="str">
        <f>CONCATENATE(RIGHT(F165,1),MID(F165,2,1),LEFT(F165,1))</f>
        <v>2:3</v>
      </c>
      <c r="F166" s="3" t="s">
        <v>279</v>
      </c>
      <c r="G166" s="4" t="str">
        <f>M172</f>
        <v>3:2</v>
      </c>
      <c r="H166" s="4" t="str">
        <f>M177</f>
        <v>3:0</v>
      </c>
      <c r="I166" s="5" t="str">
        <f>CONCATENATE(LEFT(E166,1)+LEFT(G166,1)+LEFT(H166,1),":",RIGHT(E166,1)+RIGHT(G166,1)+RIGHT(H166,1))</f>
        <v>8:5</v>
      </c>
      <c r="J166" s="4">
        <f>IF(ISERROR(I166),"",IF(LEFT(E166,1)="3",2,1)+IF(LEFT(G166,1)="3",2,1)+IF(LEFT(H166,1)="3",2,1))</f>
        <v>5</v>
      </c>
      <c r="K166" s="23">
        <v>1</v>
      </c>
    </row>
    <row r="167" spans="1:11" ht="15">
      <c r="A167" s="28" t="str">
        <f>CONCATENATE($A$164,"_",K167)</f>
        <v>11_3</v>
      </c>
      <c r="B167" s="20" t="s">
        <v>332</v>
      </c>
      <c r="C167" s="79" t="str">
        <f>VLOOKUP(B167,$A$117:$H$120,3,0)</f>
        <v>Botková Michaela (TJ AŠ Mladá Boleslav)</v>
      </c>
      <c r="D167" s="80"/>
      <c r="E167" s="11" t="str">
        <f>M178</f>
        <v>3:0</v>
      </c>
      <c r="F167" s="4" t="str">
        <f>CONCATENATE(RIGHT(G166,1),MID(G166,2,1),LEFT(G166,1))</f>
        <v>2:3</v>
      </c>
      <c r="G167" s="3" t="s">
        <v>279</v>
      </c>
      <c r="H167" s="4" t="str">
        <f>CONCATENATE(RIGHT(G168,1),MID(G168,2,1),LEFT(G168,1))</f>
        <v>2:3</v>
      </c>
      <c r="I167" s="5" t="str">
        <f>CONCATENATE(LEFT(E167,1)+LEFT(F167,1)+LEFT(H167,1),":",RIGHT(E167,1)+RIGHT(F167,1)+RIGHT(H167,1))</f>
        <v>7:6</v>
      </c>
      <c r="J167" s="4">
        <f>IF(ISERROR(I167),"",IF(LEFT(E167,1)="3",2,1)+IF(LEFT(F167,1)="3",2,1)+IF(LEFT(H167,1)="3",2,1))</f>
        <v>4</v>
      </c>
      <c r="K167" s="23">
        <v>3</v>
      </c>
    </row>
    <row r="168" spans="1:11" ht="15.75" thickBot="1">
      <c r="A168" s="28" t="str">
        <f>CONCATENATE($A$164,"_",K168)</f>
        <v>11_2</v>
      </c>
      <c r="B168" s="21" t="s">
        <v>333</v>
      </c>
      <c r="C168" s="72" t="str">
        <f>VLOOKUP(B168,$A$117:$H$120,3,0)</f>
        <v>Pisárová Kateřina (KST Rakovník)</v>
      </c>
      <c r="D168" s="73"/>
      <c r="E168" s="12" t="str">
        <f>CONCATENATE(RIGHT(H165,1),MID(H165,2,1),LEFT(H165,1))</f>
        <v>3:0</v>
      </c>
      <c r="F168" s="6" t="str">
        <f>CONCATENATE(RIGHT(H166,1),MID(H166,2,1),LEFT(H166,1))</f>
        <v>0:3</v>
      </c>
      <c r="G168" s="6" t="str">
        <f>M174</f>
        <v>3:2</v>
      </c>
      <c r="H168" s="7" t="s">
        <v>279</v>
      </c>
      <c r="I168" s="8" t="str">
        <f>CONCATENATE(LEFT(E168,1)+LEFT(F168,1)+LEFT(G168,1),":",RIGHT(E168,1)+RIGHT(F168,1)+RIGHT(G168,1))</f>
        <v>6:5</v>
      </c>
      <c r="J168" s="6">
        <f>IF(ISERROR(I168),"",IF(LEFT(E168,1)="3",2,1)+IF(LEFT(F168,1)="3",2,1)+IF(LEFT(G168,1)="3",2,1))</f>
        <v>5</v>
      </c>
      <c r="K168" s="24">
        <v>2</v>
      </c>
    </row>
    <row r="169" ht="15.75" customHeight="1"/>
    <row r="170" spans="2:13" ht="15">
      <c r="B170" s="70" t="s">
        <v>283</v>
      </c>
      <c r="C170" s="70"/>
      <c r="D170" s="70"/>
      <c r="E170" s="70"/>
      <c r="F170" s="70"/>
      <c r="G170" s="70"/>
      <c r="H170" s="9" t="s">
        <v>284</v>
      </c>
      <c r="I170" s="9" t="s">
        <v>285</v>
      </c>
      <c r="J170" s="9" t="s">
        <v>286</v>
      </c>
      <c r="K170" s="9" t="s">
        <v>287</v>
      </c>
      <c r="L170" s="9" t="s">
        <v>288</v>
      </c>
      <c r="M170" s="9" t="s">
        <v>289</v>
      </c>
    </row>
    <row r="171" spans="2:13" ht="15">
      <c r="B171" s="69" t="str">
        <f>C165</f>
        <v>Stejskal Tomáš (TJ Lokomotiva Nymburk)</v>
      </c>
      <c r="C171" s="69"/>
      <c r="D171" s="10" t="s">
        <v>290</v>
      </c>
      <c r="E171" s="69" t="str">
        <f>C168</f>
        <v>Pisárová Kateřina (KST Rakovník)</v>
      </c>
      <c r="F171" s="69"/>
      <c r="G171" s="69"/>
      <c r="H171" s="25">
        <v>-4</v>
      </c>
      <c r="I171" s="25">
        <v>-6</v>
      </c>
      <c r="J171" s="25">
        <v>-7</v>
      </c>
      <c r="K171" s="25"/>
      <c r="L171" s="25"/>
      <c r="M171" s="10" t="str">
        <f>IF(H171="","",IF(AND(K171="",J171&lt;0),"0:3",IF(AND(K171="",J171&gt;=0),"3:0",IF(AND(L171="",K171&lt;0),"1:3",IF(AND(L171="",K171&gt;=0),"3:1",IF(L171&lt;0,"2:3","3:2"))))))</f>
        <v>0:3</v>
      </c>
    </row>
    <row r="172" spans="2:13" ht="15">
      <c r="B172" s="69" t="str">
        <f>C166</f>
        <v>Buriánek Daniel (TJ Sokol Týnec nad Labem)</v>
      </c>
      <c r="C172" s="69" t="e">
        <f>#REF!</f>
        <v>#REF!</v>
      </c>
      <c r="D172" s="10" t="s">
        <v>290</v>
      </c>
      <c r="E172" s="69" t="str">
        <f>C167</f>
        <v>Botková Michaela (TJ AŠ Mladá Boleslav)</v>
      </c>
      <c r="F172" s="69" t="str">
        <f>C167</f>
        <v>Botková Michaela (TJ AŠ Mladá Boleslav)</v>
      </c>
      <c r="G172" s="69"/>
      <c r="H172" s="25">
        <v>-3</v>
      </c>
      <c r="I172" s="25">
        <v>5</v>
      </c>
      <c r="J172" s="25">
        <v>8</v>
      </c>
      <c r="K172" s="25">
        <v>-3</v>
      </c>
      <c r="L172" s="25">
        <v>6</v>
      </c>
      <c r="M172" s="10" t="str">
        <f>IF(H172="","",IF(AND(K172="",J172&lt;0),"0:3",IF(AND(K172="",J172&gt;=0),"3:0",IF(AND(L172="",K172&lt;0),"1:3",IF(AND(L172="",K172&gt;=0),"3:1",IF(L172&lt;0,"2:3","3:2"))))))</f>
        <v>3:2</v>
      </c>
    </row>
    <row r="173" spans="2:13" ht="15">
      <c r="B173" s="70" t="s">
        <v>291</v>
      </c>
      <c r="C173" s="70"/>
      <c r="D173" s="70"/>
      <c r="E173" s="70"/>
      <c r="F173" s="70"/>
      <c r="G173" s="70"/>
      <c r="H173" s="9" t="s">
        <v>284</v>
      </c>
      <c r="I173" s="9" t="s">
        <v>285</v>
      </c>
      <c r="J173" s="9" t="s">
        <v>286</v>
      </c>
      <c r="K173" s="9" t="s">
        <v>287</v>
      </c>
      <c r="L173" s="9" t="s">
        <v>288</v>
      </c>
      <c r="M173" s="9" t="s">
        <v>289</v>
      </c>
    </row>
    <row r="174" spans="2:13" ht="15">
      <c r="B174" s="69" t="str">
        <f>C168</f>
        <v>Pisárová Kateřina (KST Rakovník)</v>
      </c>
      <c r="C174" s="69" t="str">
        <f>C168</f>
        <v>Pisárová Kateřina (KST Rakovník)</v>
      </c>
      <c r="D174" s="10" t="s">
        <v>290</v>
      </c>
      <c r="E174" s="69" t="str">
        <f>C167</f>
        <v>Botková Michaela (TJ AŠ Mladá Boleslav)</v>
      </c>
      <c r="F174" s="69" t="str">
        <f>C167</f>
        <v>Botková Michaela (TJ AŠ Mladá Boleslav)</v>
      </c>
      <c r="G174" s="69"/>
      <c r="H174" s="25">
        <v>5</v>
      </c>
      <c r="I174" s="25">
        <v>-10</v>
      </c>
      <c r="J174" s="25">
        <v>-7</v>
      </c>
      <c r="K174" s="25">
        <v>9</v>
      </c>
      <c r="L174" s="25">
        <v>8</v>
      </c>
      <c r="M174" s="10" t="str">
        <f>IF(H174="","",IF(AND(K174="",J174&lt;0),"0:3",IF(AND(K174="",J174&gt;=0),"3:0",IF(AND(L174="",K174&lt;0),"1:3",IF(AND(L174="",K174&gt;=0),"3:1",IF(L174&lt;0,"2:3","3:2"))))))</f>
        <v>3:2</v>
      </c>
    </row>
    <row r="175" spans="2:13" ht="15">
      <c r="B175" s="69" t="str">
        <f>C165</f>
        <v>Stejskal Tomáš (TJ Lokomotiva Nymburk)</v>
      </c>
      <c r="C175" s="69" t="str">
        <f>C166</f>
        <v>Buriánek Daniel (TJ Sokol Týnec nad Labem)</v>
      </c>
      <c r="D175" s="10" t="s">
        <v>290</v>
      </c>
      <c r="E175" s="69" t="str">
        <f>C166</f>
        <v>Buriánek Daniel (TJ Sokol Týnec nad Labem)</v>
      </c>
      <c r="F175" s="69" t="str">
        <f>C166</f>
        <v>Buriánek Daniel (TJ Sokol Týnec nad Labem)</v>
      </c>
      <c r="G175" s="69"/>
      <c r="H175" s="25">
        <v>7</v>
      </c>
      <c r="I175" s="25">
        <v>-8</v>
      </c>
      <c r="J175" s="25">
        <v>-7</v>
      </c>
      <c r="K175" s="25">
        <v>6</v>
      </c>
      <c r="L175" s="25">
        <v>6</v>
      </c>
      <c r="M175" s="10" t="str">
        <f>IF(H175="","",IF(AND(K175="",J175&lt;0),"0:3",IF(AND(K175="",J175&gt;=0),"3:0",IF(AND(L175="",K175&lt;0),"1:3",IF(AND(L175="",K175&gt;=0),"3:1",IF(L175&lt;0,"2:3","3:2"))))))</f>
        <v>3:2</v>
      </c>
    </row>
    <row r="176" spans="2:13" ht="15">
      <c r="B176" s="70" t="s">
        <v>292</v>
      </c>
      <c r="C176" s="70"/>
      <c r="D176" s="70"/>
      <c r="E176" s="70"/>
      <c r="F176" s="70"/>
      <c r="G176" s="70"/>
      <c r="H176" s="9" t="s">
        <v>284</v>
      </c>
      <c r="I176" s="9" t="s">
        <v>285</v>
      </c>
      <c r="J176" s="9" t="s">
        <v>286</v>
      </c>
      <c r="K176" s="9" t="s">
        <v>287</v>
      </c>
      <c r="L176" s="9" t="s">
        <v>288</v>
      </c>
      <c r="M176" s="9" t="s">
        <v>289</v>
      </c>
    </row>
    <row r="177" spans="2:13" ht="15">
      <c r="B177" s="69" t="str">
        <f>C166</f>
        <v>Buriánek Daniel (TJ Sokol Týnec nad Labem)</v>
      </c>
      <c r="C177" s="69" t="e">
        <f>#REF!</f>
        <v>#REF!</v>
      </c>
      <c r="D177" s="10" t="s">
        <v>290</v>
      </c>
      <c r="E177" s="69" t="str">
        <f>C168</f>
        <v>Pisárová Kateřina (KST Rakovník)</v>
      </c>
      <c r="F177" s="69" t="str">
        <f>C168</f>
        <v>Pisárová Kateřina (KST Rakovník)</v>
      </c>
      <c r="G177" s="69"/>
      <c r="H177" s="25">
        <v>9</v>
      </c>
      <c r="I177" s="25">
        <v>9</v>
      </c>
      <c r="J177" s="25">
        <v>6</v>
      </c>
      <c r="K177" s="25"/>
      <c r="L177" s="25"/>
      <c r="M177" s="10" t="str">
        <f>IF(H177="","",IF(AND(K177="",J177&lt;0),"0:3",IF(AND(K177="",J177&gt;=0),"3:0",IF(AND(L177="",K177&lt;0),"1:3",IF(AND(L177="",K177&gt;=0),"3:1",IF(L177&lt;0,"2:3","3:2"))))))</f>
        <v>3:0</v>
      </c>
    </row>
    <row r="178" spans="2:13" ht="15">
      <c r="B178" s="69" t="str">
        <f>C167</f>
        <v>Botková Michaela (TJ AŠ Mladá Boleslav)</v>
      </c>
      <c r="C178" s="69" t="e">
        <f>#REF!</f>
        <v>#REF!</v>
      </c>
      <c r="D178" s="10" t="s">
        <v>290</v>
      </c>
      <c r="E178" s="69" t="str">
        <f>C165</f>
        <v>Stejskal Tomáš (TJ Lokomotiva Nymburk)</v>
      </c>
      <c r="F178" s="69" t="str">
        <f>C165</f>
        <v>Stejskal Tomáš (TJ Lokomotiva Nymburk)</v>
      </c>
      <c r="G178" s="69"/>
      <c r="H178" s="25">
        <v>6</v>
      </c>
      <c r="I178" s="25">
        <v>4</v>
      </c>
      <c r="J178" s="25">
        <v>10</v>
      </c>
      <c r="K178" s="25"/>
      <c r="L178" s="25"/>
      <c r="M178" s="10" t="str">
        <f>IF(H178="","",IF(AND(K178="",J178&lt;0),"0:3",IF(AND(K178="",J178&gt;=0),"3:0",IF(AND(L178="",K178&lt;0),"1:3",IF(AND(L178="",K178&gt;=0),"3:1",IF(L178&lt;0,"2:3","3:2"))))))</f>
        <v>3:0</v>
      </c>
    </row>
    <row r="179" ht="15.75" thickBot="1"/>
    <row r="180" spans="1:11" ht="42" customHeight="1" thickBot="1">
      <c r="A180" s="28">
        <v>12</v>
      </c>
      <c r="B180" s="74" t="s">
        <v>387</v>
      </c>
      <c r="C180" s="75"/>
      <c r="D180" s="76"/>
      <c r="E180" s="13" t="str">
        <f>C181</f>
        <v>Chadima Ondřej (STC Slaný)</v>
      </c>
      <c r="F180" s="14" t="str">
        <f>C182</f>
        <v>Paál Daniel (TJ Spartak Čelákovice)</v>
      </c>
      <c r="G180" s="14" t="str">
        <f>C183</f>
        <v>Líska Filip (TJ Sokol Čáslav)</v>
      </c>
      <c r="H180" s="14" t="str">
        <f>C184</f>
        <v>Bláha Jiří (TTC Příbram)</v>
      </c>
      <c r="I180" s="13" t="s">
        <v>280</v>
      </c>
      <c r="J180" s="14" t="s">
        <v>281</v>
      </c>
      <c r="K180" s="15" t="s">
        <v>282</v>
      </c>
    </row>
    <row r="181" spans="1:11" ht="15">
      <c r="A181" s="28" t="str">
        <f>CONCATENATE($A$180,"_",K181)</f>
        <v>12_2</v>
      </c>
      <c r="B181" s="16" t="s">
        <v>334</v>
      </c>
      <c r="C181" s="77" t="str">
        <f>VLOOKUP(B181,$A$101:$H$104,3,0)</f>
        <v>Chadima Ondřej (STC Slaný)</v>
      </c>
      <c r="D181" s="78"/>
      <c r="E181" s="17" t="s">
        <v>279</v>
      </c>
      <c r="F181" s="18" t="str">
        <f>M191</f>
        <v>3:1</v>
      </c>
      <c r="G181" s="18" t="str">
        <f>CONCATENATE(RIGHT(E183,1),MID(E183,2,1),LEFT(E183,1))</f>
        <v>1:3</v>
      </c>
      <c r="H181" s="18" t="str">
        <f>M187</f>
        <v>3:0</v>
      </c>
      <c r="I181" s="19" t="str">
        <f>CONCATENATE(LEFT(F181,1)+LEFT(G181,1)+LEFT(H181,1),":",RIGHT(F181,1)+RIGHT(G181,1)+RIGHT(H181,1))</f>
        <v>7:4</v>
      </c>
      <c r="J181" s="18">
        <f>IF(ISERROR(I181),"",IF(LEFT(F181,1)="3",2,1)+IF(LEFT(G181,1)="3",2,1)+IF(LEFT(H181,1)="3",2,1))</f>
        <v>5</v>
      </c>
      <c r="K181" s="22">
        <v>2</v>
      </c>
    </row>
    <row r="182" spans="1:12" ht="15">
      <c r="A182" s="28" t="str">
        <f>CONCATENATE($A$180,"_",K182)</f>
        <v>12_3</v>
      </c>
      <c r="B182" s="20" t="s">
        <v>335</v>
      </c>
      <c r="C182" s="79" t="str">
        <f>VLOOKUP(B182,$A$101:$H$104,3,0)</f>
        <v>Paál Daniel (TJ Spartak Čelákovice)</v>
      </c>
      <c r="D182" s="80"/>
      <c r="E182" s="11" t="str">
        <f>CONCATENATE(RIGHT(F181,1),MID(F181,2,1),LEFT(F181,1))</f>
        <v>1:3</v>
      </c>
      <c r="F182" s="3" t="s">
        <v>279</v>
      </c>
      <c r="G182" s="4" t="str">
        <f>M188</f>
        <v>0:3</v>
      </c>
      <c r="H182" s="4" t="str">
        <f>M193</f>
        <v>3:1</v>
      </c>
      <c r="I182" s="5" t="str">
        <f>CONCATENATE(LEFT(E182,1)+LEFT(G182,1)+LEFT(H182,1),":",RIGHT(E182,1)+RIGHT(G182,1)+RIGHT(H182,1))</f>
        <v>4:7</v>
      </c>
      <c r="J182" s="4">
        <f>IF(ISERROR(I182),"",IF(LEFT(E182,1)="3",2,1)+IF(LEFT(G182,1)="3",2,1)+IF(LEFT(H182,1)="3",2,1))</f>
        <v>4</v>
      </c>
      <c r="K182" s="23">
        <v>3</v>
      </c>
      <c r="L182" s="33"/>
    </row>
    <row r="183" spans="1:11" ht="15">
      <c r="A183" s="28" t="str">
        <f>CONCATENATE($A$180,"_",K183)</f>
        <v>12_1</v>
      </c>
      <c r="B183" s="20" t="s">
        <v>336</v>
      </c>
      <c r="C183" s="79" t="str">
        <f>VLOOKUP(B183,$A$117:$H$120,3,0)</f>
        <v>Líska Filip (TJ Sokol Čáslav)</v>
      </c>
      <c r="D183" s="80"/>
      <c r="E183" s="11" t="str">
        <f>M194</f>
        <v>3:1</v>
      </c>
      <c r="F183" s="4" t="str">
        <f>CONCATENATE(RIGHT(G182,1),MID(G182,2,1),LEFT(G182,1))</f>
        <v>3:0</v>
      </c>
      <c r="G183" s="3" t="s">
        <v>279</v>
      </c>
      <c r="H183" s="4" t="str">
        <f>CONCATENATE(RIGHT(G184,1),MID(G184,2,1),LEFT(G184,1))</f>
        <v>3:0</v>
      </c>
      <c r="I183" s="5" t="str">
        <f>CONCATENATE(LEFT(E183,1)+LEFT(F183,1)+LEFT(H183,1),":",RIGHT(E183,1)+RIGHT(F183,1)+RIGHT(H183,1))</f>
        <v>9:1</v>
      </c>
      <c r="J183" s="4">
        <f>IF(ISERROR(I183),"",IF(LEFT(E183,1)="3",2,1)+IF(LEFT(F183,1)="3",2,1)+IF(LEFT(H183,1)="3",2,1))</f>
        <v>6</v>
      </c>
      <c r="K183" s="23">
        <v>1</v>
      </c>
    </row>
    <row r="184" spans="1:11" ht="15.75" thickBot="1">
      <c r="A184" s="28" t="str">
        <f>CONCATENATE($A$180,"_",K184)</f>
        <v>12_4</v>
      </c>
      <c r="B184" s="21" t="s">
        <v>337</v>
      </c>
      <c r="C184" s="72" t="str">
        <f>VLOOKUP(B184,$A$117:$H$120,3,0)</f>
        <v>Bláha Jiří (TTC Příbram)</v>
      </c>
      <c r="D184" s="73"/>
      <c r="E184" s="12" t="str">
        <f>CONCATENATE(RIGHT(H181,1),MID(H181,2,1),LEFT(H181,1))</f>
        <v>0:3</v>
      </c>
      <c r="F184" s="6" t="str">
        <f>CONCATENATE(RIGHT(H182,1),MID(H182,2,1),LEFT(H182,1))</f>
        <v>1:3</v>
      </c>
      <c r="G184" s="6" t="str">
        <f>M190</f>
        <v>0:3</v>
      </c>
      <c r="H184" s="7" t="s">
        <v>279</v>
      </c>
      <c r="I184" s="8" t="str">
        <f>CONCATENATE(LEFT(E184,1)+LEFT(F184,1)+LEFT(G184,1),":",RIGHT(E184,1)+RIGHT(F184,1)+RIGHT(G184,1))</f>
        <v>1:9</v>
      </c>
      <c r="J184" s="6">
        <f>IF(ISERROR(I184),"",IF(LEFT(E184,1)="3",2,1)+IF(LEFT(F184,1)="3",2,1)+IF(LEFT(G184,1)="3",2,1))</f>
        <v>3</v>
      </c>
      <c r="K184" s="24">
        <v>4</v>
      </c>
    </row>
    <row r="186" spans="2:13" ht="15">
      <c r="B186" s="70" t="s">
        <v>283</v>
      </c>
      <c r="C186" s="70"/>
      <c r="D186" s="70"/>
      <c r="E186" s="70"/>
      <c r="F186" s="70"/>
      <c r="G186" s="70"/>
      <c r="H186" s="9" t="s">
        <v>284</v>
      </c>
      <c r="I186" s="9" t="s">
        <v>285</v>
      </c>
      <c r="J186" s="9" t="s">
        <v>286</v>
      </c>
      <c r="K186" s="9" t="s">
        <v>287</v>
      </c>
      <c r="L186" s="9" t="s">
        <v>288</v>
      </c>
      <c r="M186" s="9" t="s">
        <v>289</v>
      </c>
    </row>
    <row r="187" spans="2:13" ht="15">
      <c r="B187" s="69" t="str">
        <f>C181</f>
        <v>Chadima Ondřej (STC Slaný)</v>
      </c>
      <c r="C187" s="69"/>
      <c r="D187" s="10" t="s">
        <v>290</v>
      </c>
      <c r="E187" s="69" t="str">
        <f>C184</f>
        <v>Bláha Jiří (TTC Příbram)</v>
      </c>
      <c r="F187" s="69"/>
      <c r="G187" s="69"/>
      <c r="H187" s="25">
        <v>8</v>
      </c>
      <c r="I187" s="25">
        <v>9</v>
      </c>
      <c r="J187" s="25">
        <v>7</v>
      </c>
      <c r="K187" s="25"/>
      <c r="L187" s="25"/>
      <c r="M187" s="10" t="str">
        <f>IF(H187="","",IF(AND(K187="",J187&lt;0),"0:3",IF(AND(K187="",J187&gt;=0),"3:0",IF(AND(L187="",K187&lt;0),"1:3",IF(AND(L187="",K187&gt;=0),"3:1",IF(L187&lt;0,"2:3","3:2"))))))</f>
        <v>3:0</v>
      </c>
    </row>
    <row r="188" spans="2:13" ht="15">
      <c r="B188" s="69" t="str">
        <f>C182</f>
        <v>Paál Daniel (TJ Spartak Čelákovice)</v>
      </c>
      <c r="C188" s="69" t="e">
        <f>#REF!</f>
        <v>#REF!</v>
      </c>
      <c r="D188" s="10" t="s">
        <v>290</v>
      </c>
      <c r="E188" s="69" t="str">
        <f>C183</f>
        <v>Líska Filip (TJ Sokol Čáslav)</v>
      </c>
      <c r="F188" s="69" t="str">
        <f>C183</f>
        <v>Líska Filip (TJ Sokol Čáslav)</v>
      </c>
      <c r="G188" s="69"/>
      <c r="H188" s="25">
        <v>-11</v>
      </c>
      <c r="I188" s="25">
        <v>-5</v>
      </c>
      <c r="J188" s="25">
        <v>-6</v>
      </c>
      <c r="K188" s="25"/>
      <c r="L188" s="25"/>
      <c r="M188" s="10" t="str">
        <f>IF(H188="","",IF(AND(K188="",J188&lt;0),"0:3",IF(AND(K188="",J188&gt;=0),"3:0",IF(AND(L188="",K188&lt;0),"1:3",IF(AND(L188="",K188&gt;=0),"3:1",IF(L188&lt;0,"2:3","3:2"))))))</f>
        <v>0:3</v>
      </c>
    </row>
    <row r="189" spans="2:13" ht="15">
      <c r="B189" s="70" t="s">
        <v>291</v>
      </c>
      <c r="C189" s="70"/>
      <c r="D189" s="70"/>
      <c r="E189" s="70"/>
      <c r="F189" s="70"/>
      <c r="G189" s="70"/>
      <c r="H189" s="9" t="s">
        <v>284</v>
      </c>
      <c r="I189" s="9" t="s">
        <v>285</v>
      </c>
      <c r="J189" s="9" t="s">
        <v>286</v>
      </c>
      <c r="K189" s="9" t="s">
        <v>287</v>
      </c>
      <c r="L189" s="9" t="s">
        <v>288</v>
      </c>
      <c r="M189" s="9" t="s">
        <v>289</v>
      </c>
    </row>
    <row r="190" spans="2:13" ht="15">
      <c r="B190" s="69" t="str">
        <f>C184</f>
        <v>Bláha Jiří (TTC Příbram)</v>
      </c>
      <c r="C190" s="69" t="str">
        <f>C184</f>
        <v>Bláha Jiří (TTC Příbram)</v>
      </c>
      <c r="D190" s="10" t="s">
        <v>290</v>
      </c>
      <c r="E190" s="69" t="str">
        <f>C183</f>
        <v>Líska Filip (TJ Sokol Čáslav)</v>
      </c>
      <c r="F190" s="69" t="str">
        <f>C183</f>
        <v>Líska Filip (TJ Sokol Čáslav)</v>
      </c>
      <c r="G190" s="69"/>
      <c r="H190" s="25">
        <v>-3</v>
      </c>
      <c r="I190" s="25">
        <v>-9</v>
      </c>
      <c r="J190" s="25">
        <v>-5</v>
      </c>
      <c r="K190" s="25"/>
      <c r="L190" s="25"/>
      <c r="M190" s="10" t="str">
        <f>IF(H190="","",IF(AND(K190="",J190&lt;0),"0:3",IF(AND(K190="",J190&gt;=0),"3:0",IF(AND(L190="",K190&lt;0),"1:3",IF(AND(L190="",K190&gt;=0),"3:1",IF(L190&lt;0,"2:3","3:2"))))))</f>
        <v>0:3</v>
      </c>
    </row>
    <row r="191" spans="2:13" ht="15">
      <c r="B191" s="69" t="str">
        <f>C181</f>
        <v>Chadima Ondřej (STC Slaný)</v>
      </c>
      <c r="C191" s="69" t="str">
        <f>C182</f>
        <v>Paál Daniel (TJ Spartak Čelákovice)</v>
      </c>
      <c r="D191" s="10" t="s">
        <v>290</v>
      </c>
      <c r="E191" s="69" t="str">
        <f>C182</f>
        <v>Paál Daniel (TJ Spartak Čelákovice)</v>
      </c>
      <c r="F191" s="69" t="str">
        <f>C182</f>
        <v>Paál Daniel (TJ Spartak Čelákovice)</v>
      </c>
      <c r="G191" s="69"/>
      <c r="H191" s="25">
        <v>9</v>
      </c>
      <c r="I191" s="25">
        <v>9</v>
      </c>
      <c r="J191" s="25">
        <v>-13</v>
      </c>
      <c r="K191" s="25">
        <v>7</v>
      </c>
      <c r="L191" s="25"/>
      <c r="M191" s="10" t="str">
        <f>IF(H191="","",IF(AND(K191="",J191&lt;0),"0:3",IF(AND(K191="",J191&gt;=0),"3:0",IF(AND(L191="",K191&lt;0),"1:3",IF(AND(L191="",K191&gt;=0),"3:1",IF(L191&lt;0,"2:3","3:2"))))))</f>
        <v>3:1</v>
      </c>
    </row>
    <row r="192" spans="2:13" ht="15">
      <c r="B192" s="70" t="s">
        <v>292</v>
      </c>
      <c r="C192" s="70"/>
      <c r="D192" s="70"/>
      <c r="E192" s="70"/>
      <c r="F192" s="70"/>
      <c r="G192" s="70"/>
      <c r="H192" s="9" t="s">
        <v>284</v>
      </c>
      <c r="I192" s="9" t="s">
        <v>285</v>
      </c>
      <c r="J192" s="9" t="s">
        <v>286</v>
      </c>
      <c r="K192" s="9" t="s">
        <v>287</v>
      </c>
      <c r="L192" s="9" t="s">
        <v>288</v>
      </c>
      <c r="M192" s="9" t="s">
        <v>289</v>
      </c>
    </row>
    <row r="193" spans="2:13" ht="15">
      <c r="B193" s="69" t="str">
        <f>C182</f>
        <v>Paál Daniel (TJ Spartak Čelákovice)</v>
      </c>
      <c r="C193" s="69" t="e">
        <f>#REF!</f>
        <v>#REF!</v>
      </c>
      <c r="D193" s="10" t="s">
        <v>290</v>
      </c>
      <c r="E193" s="69" t="str">
        <f>C184</f>
        <v>Bláha Jiří (TTC Příbram)</v>
      </c>
      <c r="F193" s="69" t="str">
        <f>C184</f>
        <v>Bláha Jiří (TTC Příbram)</v>
      </c>
      <c r="G193" s="69"/>
      <c r="H193" s="25">
        <v>7</v>
      </c>
      <c r="I193" s="25">
        <v>5</v>
      </c>
      <c r="J193" s="25">
        <v>-7</v>
      </c>
      <c r="K193" s="25">
        <v>4</v>
      </c>
      <c r="L193" s="25"/>
      <c r="M193" s="10" t="str">
        <f>IF(H193="","",IF(AND(K193="",J193&lt;0),"0:3",IF(AND(K193="",J193&gt;=0),"3:0",IF(AND(L193="",K193&lt;0),"1:3",IF(AND(L193="",K193&gt;=0),"3:1",IF(L193&lt;0,"2:3","3:2"))))))</f>
        <v>3:1</v>
      </c>
    </row>
    <row r="194" spans="2:13" ht="15">
      <c r="B194" s="69" t="str">
        <f>C183</f>
        <v>Líska Filip (TJ Sokol Čáslav)</v>
      </c>
      <c r="C194" s="69" t="e">
        <f>#REF!</f>
        <v>#REF!</v>
      </c>
      <c r="D194" s="10" t="s">
        <v>290</v>
      </c>
      <c r="E194" s="69" t="str">
        <f>C181</f>
        <v>Chadima Ondřej (STC Slaný)</v>
      </c>
      <c r="F194" s="69" t="str">
        <f>C181</f>
        <v>Chadima Ondřej (STC Slaný)</v>
      </c>
      <c r="G194" s="69"/>
      <c r="H194" s="25">
        <v>-4</v>
      </c>
      <c r="I194" s="25">
        <v>11</v>
      </c>
      <c r="J194" s="25">
        <v>7</v>
      </c>
      <c r="K194" s="25">
        <v>3</v>
      </c>
      <c r="L194" s="25"/>
      <c r="M194" s="10" t="str">
        <f>IF(H194="","",IF(AND(K194="",J194&lt;0),"0:3",IF(AND(K194="",J194&gt;=0),"3:0",IF(AND(L194="",K194&lt;0),"1:3",IF(AND(L194="",K194&gt;=0),"3:1",IF(L194&lt;0,"2:3","3:2"))))))</f>
        <v>3:1</v>
      </c>
    </row>
  </sheetData>
  <sheetProtection sheet="1" objects="1" scenarios="1"/>
  <mergeCells count="236">
    <mergeCell ref="B9:C9"/>
    <mergeCell ref="E9:G9"/>
    <mergeCell ref="C5:D5"/>
    <mergeCell ref="B7:G7"/>
    <mergeCell ref="B8:C8"/>
    <mergeCell ref="E8:G8"/>
    <mergeCell ref="B1:D1"/>
    <mergeCell ref="C2:D2"/>
    <mergeCell ref="C3:D3"/>
    <mergeCell ref="C4:D4"/>
    <mergeCell ref="C20:D20"/>
    <mergeCell ref="C21:D21"/>
    <mergeCell ref="B10:G10"/>
    <mergeCell ref="B11:C11"/>
    <mergeCell ref="E11:G11"/>
    <mergeCell ref="B15:C15"/>
    <mergeCell ref="E15:G15"/>
    <mergeCell ref="B18:D18"/>
    <mergeCell ref="C19:D19"/>
    <mergeCell ref="B12:C12"/>
    <mergeCell ref="E12:G12"/>
    <mergeCell ref="B13:G13"/>
    <mergeCell ref="B14:C14"/>
    <mergeCell ref="E14:G14"/>
    <mergeCell ref="B30:G30"/>
    <mergeCell ref="B31:C31"/>
    <mergeCell ref="E31:G31"/>
    <mergeCell ref="C22:D22"/>
    <mergeCell ref="B24:G24"/>
    <mergeCell ref="B27:G27"/>
    <mergeCell ref="B28:C28"/>
    <mergeCell ref="E28:G28"/>
    <mergeCell ref="B29:C29"/>
    <mergeCell ref="E29:G29"/>
    <mergeCell ref="B25:C25"/>
    <mergeCell ref="E25:G25"/>
    <mergeCell ref="B26:C26"/>
    <mergeCell ref="E26:G26"/>
    <mergeCell ref="B42:C42"/>
    <mergeCell ref="E42:G42"/>
    <mergeCell ref="B32:C32"/>
    <mergeCell ref="E32:G32"/>
    <mergeCell ref="C38:D38"/>
    <mergeCell ref="B40:G40"/>
    <mergeCell ref="B41:C41"/>
    <mergeCell ref="E41:G41"/>
    <mergeCell ref="B34:D34"/>
    <mergeCell ref="C35:D35"/>
    <mergeCell ref="C36:D36"/>
    <mergeCell ref="C37:D37"/>
    <mergeCell ref="C53:D53"/>
    <mergeCell ref="C54:D54"/>
    <mergeCell ref="B43:G43"/>
    <mergeCell ref="B44:C44"/>
    <mergeCell ref="E44:G44"/>
    <mergeCell ref="B48:C48"/>
    <mergeCell ref="E48:G48"/>
    <mergeCell ref="B51:D51"/>
    <mergeCell ref="C52:D52"/>
    <mergeCell ref="B45:C45"/>
    <mergeCell ref="E45:G45"/>
    <mergeCell ref="B46:G46"/>
    <mergeCell ref="B47:C47"/>
    <mergeCell ref="E47:G47"/>
    <mergeCell ref="B63:G63"/>
    <mergeCell ref="B64:C64"/>
    <mergeCell ref="E64:G64"/>
    <mergeCell ref="C55:D55"/>
    <mergeCell ref="B57:G57"/>
    <mergeCell ref="B60:G60"/>
    <mergeCell ref="B61:C61"/>
    <mergeCell ref="E61:G61"/>
    <mergeCell ref="B62:C62"/>
    <mergeCell ref="E62:G62"/>
    <mergeCell ref="B58:C58"/>
    <mergeCell ref="E58:G58"/>
    <mergeCell ref="B59:C59"/>
    <mergeCell ref="E59:G59"/>
    <mergeCell ref="B75:C75"/>
    <mergeCell ref="E75:G75"/>
    <mergeCell ref="B65:C65"/>
    <mergeCell ref="E65:G65"/>
    <mergeCell ref="C71:D71"/>
    <mergeCell ref="B73:G73"/>
    <mergeCell ref="B74:C74"/>
    <mergeCell ref="E74:G74"/>
    <mergeCell ref="B67:D67"/>
    <mergeCell ref="C68:D68"/>
    <mergeCell ref="C69:D69"/>
    <mergeCell ref="C70:D70"/>
    <mergeCell ref="C85:D85"/>
    <mergeCell ref="C86:D86"/>
    <mergeCell ref="B76:G76"/>
    <mergeCell ref="B77:C77"/>
    <mergeCell ref="E77:G77"/>
    <mergeCell ref="B81:C81"/>
    <mergeCell ref="E81:G81"/>
    <mergeCell ref="B83:D83"/>
    <mergeCell ref="C84:D84"/>
    <mergeCell ref="B78:C78"/>
    <mergeCell ref="E78:G78"/>
    <mergeCell ref="B79:G79"/>
    <mergeCell ref="B80:C80"/>
    <mergeCell ref="E80:G80"/>
    <mergeCell ref="B95:G95"/>
    <mergeCell ref="B96:C96"/>
    <mergeCell ref="E96:G96"/>
    <mergeCell ref="C87:D87"/>
    <mergeCell ref="B89:G89"/>
    <mergeCell ref="B92:G92"/>
    <mergeCell ref="B93:C93"/>
    <mergeCell ref="E93:G93"/>
    <mergeCell ref="B94:C94"/>
    <mergeCell ref="E94:G94"/>
    <mergeCell ref="B90:C90"/>
    <mergeCell ref="E90:G90"/>
    <mergeCell ref="B91:C91"/>
    <mergeCell ref="E91:G91"/>
    <mergeCell ref="B108:C108"/>
    <mergeCell ref="E108:G108"/>
    <mergeCell ref="B97:C97"/>
    <mergeCell ref="E97:G97"/>
    <mergeCell ref="C104:D104"/>
    <mergeCell ref="B106:G106"/>
    <mergeCell ref="B107:C107"/>
    <mergeCell ref="E107:G107"/>
    <mergeCell ref="B100:D100"/>
    <mergeCell ref="C101:D101"/>
    <mergeCell ref="C102:D102"/>
    <mergeCell ref="C103:D103"/>
    <mergeCell ref="C118:D118"/>
    <mergeCell ref="C119:D119"/>
    <mergeCell ref="B109:G109"/>
    <mergeCell ref="B110:C110"/>
    <mergeCell ref="E110:G110"/>
    <mergeCell ref="B114:C114"/>
    <mergeCell ref="E114:G114"/>
    <mergeCell ref="B116:D116"/>
    <mergeCell ref="C117:D117"/>
    <mergeCell ref="B111:C111"/>
    <mergeCell ref="E111:G111"/>
    <mergeCell ref="B112:G112"/>
    <mergeCell ref="B113:C113"/>
    <mergeCell ref="E113:G113"/>
    <mergeCell ref="B128:G128"/>
    <mergeCell ref="B129:C129"/>
    <mergeCell ref="E129:G129"/>
    <mergeCell ref="C120:D120"/>
    <mergeCell ref="B122:G122"/>
    <mergeCell ref="B125:G125"/>
    <mergeCell ref="B126:C126"/>
    <mergeCell ref="E126:G126"/>
    <mergeCell ref="B127:C127"/>
    <mergeCell ref="E127:G127"/>
    <mergeCell ref="B123:C123"/>
    <mergeCell ref="E123:G123"/>
    <mergeCell ref="B124:C124"/>
    <mergeCell ref="E124:G124"/>
    <mergeCell ref="B141:C141"/>
    <mergeCell ref="E141:G141"/>
    <mergeCell ref="B130:C130"/>
    <mergeCell ref="E130:G130"/>
    <mergeCell ref="C137:D137"/>
    <mergeCell ref="B139:G139"/>
    <mergeCell ref="B140:C140"/>
    <mergeCell ref="E140:G140"/>
    <mergeCell ref="B133:D133"/>
    <mergeCell ref="C134:D134"/>
    <mergeCell ref="C135:D135"/>
    <mergeCell ref="C136:D136"/>
    <mergeCell ref="B153:G153"/>
    <mergeCell ref="B154:C154"/>
    <mergeCell ref="E154:G154"/>
    <mergeCell ref="B142:G142"/>
    <mergeCell ref="B143:C143"/>
    <mergeCell ref="E143:G143"/>
    <mergeCell ref="B155:C155"/>
    <mergeCell ref="E155:G155"/>
    <mergeCell ref="B144:G144"/>
    <mergeCell ref="B145:C145"/>
    <mergeCell ref="E145:G145"/>
    <mergeCell ref="B147:D147"/>
    <mergeCell ref="C148:D148"/>
    <mergeCell ref="C149:D149"/>
    <mergeCell ref="C150:D150"/>
    <mergeCell ref="C151:D151"/>
    <mergeCell ref="B159:G159"/>
    <mergeCell ref="B160:C160"/>
    <mergeCell ref="E160:G160"/>
    <mergeCell ref="B161:C161"/>
    <mergeCell ref="E161:G161"/>
    <mergeCell ref="B156:G156"/>
    <mergeCell ref="B157:C157"/>
    <mergeCell ref="E157:G157"/>
    <mergeCell ref="B158:C158"/>
    <mergeCell ref="E158:G158"/>
    <mergeCell ref="B174:C174"/>
    <mergeCell ref="E174:G174"/>
    <mergeCell ref="B164:D164"/>
    <mergeCell ref="C165:D165"/>
    <mergeCell ref="E175:G175"/>
    <mergeCell ref="C166:D166"/>
    <mergeCell ref="C167:D167"/>
    <mergeCell ref="C168:D168"/>
    <mergeCell ref="B170:G170"/>
    <mergeCell ref="B171:C171"/>
    <mergeCell ref="E171:G171"/>
    <mergeCell ref="B172:C172"/>
    <mergeCell ref="E172:G172"/>
    <mergeCell ref="B173:G173"/>
    <mergeCell ref="C182:D182"/>
    <mergeCell ref="C183:D183"/>
    <mergeCell ref="C184:D184"/>
    <mergeCell ref="B175:C175"/>
    <mergeCell ref="B186:G186"/>
    <mergeCell ref="B187:C187"/>
    <mergeCell ref="E187:G187"/>
    <mergeCell ref="B176:G176"/>
    <mergeCell ref="B177:C177"/>
    <mergeCell ref="E177:G177"/>
    <mergeCell ref="B178:C178"/>
    <mergeCell ref="E178:G178"/>
    <mergeCell ref="B180:D180"/>
    <mergeCell ref="C181:D181"/>
    <mergeCell ref="B192:G192"/>
    <mergeCell ref="B193:C193"/>
    <mergeCell ref="E193:G193"/>
    <mergeCell ref="B194:C194"/>
    <mergeCell ref="E194:G194"/>
    <mergeCell ref="B191:C191"/>
    <mergeCell ref="E191:G191"/>
    <mergeCell ref="B188:C188"/>
    <mergeCell ref="E188:G188"/>
    <mergeCell ref="B189:G189"/>
    <mergeCell ref="B190:C190"/>
    <mergeCell ref="E190:G190"/>
  </mergeCells>
  <conditionalFormatting sqref="I2">
    <cfRule type="expression" priority="22" dxfId="0">
      <formula>ISERROR(I2)</formula>
    </cfRule>
  </conditionalFormatting>
  <conditionalFormatting sqref="I3:I5">
    <cfRule type="expression" priority="21" dxfId="0">
      <formula>ISERROR(I3)</formula>
    </cfRule>
  </conditionalFormatting>
  <conditionalFormatting sqref="I19">
    <cfRule type="expression" priority="20" dxfId="0">
      <formula>ISERROR(I19)</formula>
    </cfRule>
  </conditionalFormatting>
  <conditionalFormatting sqref="I20:I22">
    <cfRule type="expression" priority="19" dxfId="0">
      <formula>ISERROR(I20)</formula>
    </cfRule>
  </conditionalFormatting>
  <conditionalFormatting sqref="I35">
    <cfRule type="expression" priority="18" dxfId="0">
      <formula>ISERROR(I35)</formula>
    </cfRule>
  </conditionalFormatting>
  <conditionalFormatting sqref="I36:I38">
    <cfRule type="expression" priority="17" dxfId="0">
      <formula>ISERROR(I36)</formula>
    </cfRule>
  </conditionalFormatting>
  <conditionalFormatting sqref="I52">
    <cfRule type="expression" priority="16" dxfId="0">
      <formula>ISERROR(I52)</formula>
    </cfRule>
  </conditionalFormatting>
  <conditionalFormatting sqref="I53:I55">
    <cfRule type="expression" priority="15" dxfId="0">
      <formula>ISERROR(I53)</formula>
    </cfRule>
  </conditionalFormatting>
  <conditionalFormatting sqref="I68">
    <cfRule type="expression" priority="14" dxfId="0">
      <formula>ISERROR(I68)</formula>
    </cfRule>
  </conditionalFormatting>
  <conditionalFormatting sqref="I69:I71">
    <cfRule type="expression" priority="13" dxfId="0">
      <formula>ISERROR(I69)</formula>
    </cfRule>
  </conditionalFormatting>
  <conditionalFormatting sqref="I84">
    <cfRule type="expression" priority="12" dxfId="0">
      <formula>ISERROR(I84)</formula>
    </cfRule>
  </conditionalFormatting>
  <conditionalFormatting sqref="I85:I87">
    <cfRule type="expression" priority="11" dxfId="0">
      <formula>ISERROR(I85)</formula>
    </cfRule>
  </conditionalFormatting>
  <conditionalFormatting sqref="I101">
    <cfRule type="expression" priority="10" dxfId="0">
      <formula>ISERROR(I101)</formula>
    </cfRule>
  </conditionalFormatting>
  <conditionalFormatting sqref="I102:I104">
    <cfRule type="expression" priority="9" dxfId="0">
      <formula>ISERROR(I102)</formula>
    </cfRule>
  </conditionalFormatting>
  <conditionalFormatting sqref="I117">
    <cfRule type="expression" priority="8" dxfId="0">
      <formula>ISERROR(I117)</formula>
    </cfRule>
  </conditionalFormatting>
  <conditionalFormatting sqref="I118:I120">
    <cfRule type="expression" priority="7" dxfId="0">
      <formula>ISERROR(I118)</formula>
    </cfRule>
  </conditionalFormatting>
  <conditionalFormatting sqref="I148">
    <cfRule type="expression" priority="6" dxfId="0">
      <formula>ISERROR(I148)</formula>
    </cfRule>
  </conditionalFormatting>
  <conditionalFormatting sqref="I149:I151">
    <cfRule type="expression" priority="5" dxfId="0">
      <formula>ISERROR(I149)</formula>
    </cfRule>
  </conditionalFormatting>
  <conditionalFormatting sqref="I165">
    <cfRule type="expression" priority="4" dxfId="0">
      <formula>ISERROR(I165)</formula>
    </cfRule>
  </conditionalFormatting>
  <conditionalFormatting sqref="I166:I168">
    <cfRule type="expression" priority="3" dxfId="0">
      <formula>ISERROR(I166)</formula>
    </cfRule>
  </conditionalFormatting>
  <conditionalFormatting sqref="I181">
    <cfRule type="expression" priority="2" dxfId="0">
      <formula>ISERROR(I181)</formula>
    </cfRule>
  </conditionalFormatting>
  <conditionalFormatting sqref="I182:I184">
    <cfRule type="expression" priority="1" dxfId="0">
      <formula>ISERROR(I182)</formula>
    </cfRule>
  </conditionalFormatting>
  <printOptions horizontalCentered="1" vertic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tabColor theme="3"/>
  </sheetPr>
  <dimension ref="A1:M19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28" customWidth="1"/>
    <col min="2" max="2" width="4.00390625" style="0" bestFit="1" customWidth="1"/>
    <col min="3" max="3" width="32.7109375" style="0" customWidth="1"/>
    <col min="4" max="4" width="1.7109375" style="0" customWidth="1"/>
    <col min="5" max="13" width="11.7109375" style="0" customWidth="1"/>
  </cols>
  <sheetData>
    <row r="1" spans="1:11" ht="42" customHeight="1" thickBot="1">
      <c r="A1" s="28">
        <v>1</v>
      </c>
      <c r="B1" s="84" t="s">
        <v>346</v>
      </c>
      <c r="C1" s="75"/>
      <c r="D1" s="76"/>
      <c r="E1" s="13" t="str">
        <f>C2</f>
        <v>Kračmer Matěj (TJ Sokol Králův Dvůr)</v>
      </c>
      <c r="F1" s="14" t="str">
        <f>C3</f>
        <v>Veselý Martin (TJ Sokol Kosmonosy)</v>
      </c>
      <c r="G1" s="14" t="str">
        <f>C4</f>
        <v>Kadeřábek Ondřej (TTC Příbram)</v>
      </c>
      <c r="H1" s="14" t="str">
        <f>C5</f>
        <v>Bruchová Tereza (TJ AŠ Mladá Boleslav)</v>
      </c>
      <c r="I1" s="13" t="s">
        <v>280</v>
      </c>
      <c r="J1" s="14" t="s">
        <v>281</v>
      </c>
      <c r="K1" s="15" t="s">
        <v>282</v>
      </c>
    </row>
    <row r="2" spans="1:11" ht="15">
      <c r="A2" s="28" t="str">
        <f>CONCATENATE($A$1,"_",K2)</f>
        <v>1_1</v>
      </c>
      <c r="B2" s="38">
        <v>54</v>
      </c>
      <c r="C2" s="77" t="str">
        <f>CONCATENATE(VLOOKUP(B2,'28_9'!A:D,2,0)," (",VLOOKUP(B2,'28_9'!A:E,3,0),")")</f>
        <v>Kračmer Matěj (TJ Sokol Králův Dvůr)</v>
      </c>
      <c r="D2" s="78"/>
      <c r="E2" s="17" t="s">
        <v>279</v>
      </c>
      <c r="F2" s="18" t="str">
        <f>M12</f>
        <v>3:0</v>
      </c>
      <c r="G2" s="18" t="str">
        <f>CONCATENATE(RIGHT(E4,1),MID(E4,2,1),LEFT(E4,1))</f>
        <v>3:0</v>
      </c>
      <c r="H2" s="18" t="str">
        <f>M8</f>
        <v>3:0</v>
      </c>
      <c r="I2" s="19" t="str">
        <f>CONCATENATE(LEFT(F2,1)+LEFT(G2,1)+LEFT(H2,1),":",RIGHT(F2,1)+RIGHT(G2,1)+RIGHT(H2,1))</f>
        <v>9:0</v>
      </c>
      <c r="J2" s="18">
        <f>IF(ISERROR(I2),"",IF(LEFT(F2,1)="3",2,1)+IF(LEFT(G2,1)="3",2,1)+IF(LEFT(H2,1)="3",2,1))</f>
        <v>6</v>
      </c>
      <c r="K2" s="22">
        <v>1</v>
      </c>
    </row>
    <row r="3" spans="1:11" ht="15">
      <c r="A3" s="28" t="str">
        <f>CONCATENATE($A$1,"_",K3)</f>
        <v>1_2</v>
      </c>
      <c r="B3" s="38">
        <v>62</v>
      </c>
      <c r="C3" s="79" t="str">
        <f>CONCATENATE(VLOOKUP(B3,'28_9'!A:D,2,0)," (",VLOOKUP(B3,'28_9'!A:E,3,0),")")</f>
        <v>Veselý Martin (TJ Sokol Kosmonosy)</v>
      </c>
      <c r="D3" s="80"/>
      <c r="E3" s="11" t="str">
        <f>CONCATENATE(RIGHT(F2,1),MID(F2,2,1),LEFT(F2,1))</f>
        <v>0:3</v>
      </c>
      <c r="F3" s="3" t="s">
        <v>279</v>
      </c>
      <c r="G3" s="4" t="str">
        <f>M9</f>
        <v>3:0</v>
      </c>
      <c r="H3" s="4" t="str">
        <f>M14</f>
        <v>3:0</v>
      </c>
      <c r="I3" s="5" t="str">
        <f>CONCATENATE(LEFT(E3,1)+LEFT(G3,1)+LEFT(H3,1),":",RIGHT(E3,1)+RIGHT(G3,1)+RIGHT(H3,1))</f>
        <v>6:3</v>
      </c>
      <c r="J3" s="4">
        <f>IF(ISERROR(I3),"",IF(LEFT(E3,1)="3",2,1)+IF(LEFT(G3,1)="3",2,1)+IF(LEFT(H3,1)="3",2,1))</f>
        <v>5</v>
      </c>
      <c r="K3" s="23">
        <v>2</v>
      </c>
    </row>
    <row r="4" spans="1:11" ht="15">
      <c r="A4" s="28" t="str">
        <f>CONCATENATE($A$1,"_",K4)</f>
        <v>1_3</v>
      </c>
      <c r="B4" s="38">
        <v>63</v>
      </c>
      <c r="C4" s="79" t="str">
        <f>CONCATENATE(VLOOKUP(B4,'28_9'!A:D,2,0)," (",VLOOKUP(B4,'28_9'!A:E,3,0),")")</f>
        <v>Kadeřábek Ondřej (TTC Příbram)</v>
      </c>
      <c r="D4" s="80"/>
      <c r="E4" s="11" t="str">
        <f>M15</f>
        <v>0:3</v>
      </c>
      <c r="F4" s="4" t="str">
        <f>CONCATENATE(RIGHT(G3,1),MID(G3,2,1),LEFT(G3,1))</f>
        <v>0:3</v>
      </c>
      <c r="G4" s="3" t="s">
        <v>279</v>
      </c>
      <c r="H4" s="4" t="str">
        <f>CONCATENATE(RIGHT(G5,1),MID(G5,2,1),LEFT(G5,1))</f>
        <v>3:0</v>
      </c>
      <c r="I4" s="5" t="str">
        <f>CONCATENATE(LEFT(E4,1)+LEFT(F4,1)+LEFT(H4,1),":",RIGHT(E4,1)+RIGHT(F4,1)+RIGHT(H4,1))</f>
        <v>3:6</v>
      </c>
      <c r="J4" s="4">
        <f>IF(ISERROR(I4),"",IF(LEFT(E4,1)="3",2,1)+IF(LEFT(F4,1)="3",2,1)+IF(LEFT(H4,1)="3",2,1))</f>
        <v>4</v>
      </c>
      <c r="K4" s="23">
        <v>3</v>
      </c>
    </row>
    <row r="5" spans="1:11" ht="15.75" thickBot="1">
      <c r="A5" s="28" t="str">
        <f>CONCATENATE($A$1,"_",K5)</f>
        <v>1_4</v>
      </c>
      <c r="B5" s="38">
        <v>67</v>
      </c>
      <c r="C5" s="72" t="str">
        <f>CONCATENATE(VLOOKUP(B5,'28_9'!A:D,2,0)," (",VLOOKUP(B5,'28_9'!A:E,3,0),")")</f>
        <v>Bruchová Tereza (TJ AŠ Mladá Boleslav)</v>
      </c>
      <c r="D5" s="73"/>
      <c r="E5" s="12" t="str">
        <f>CONCATENATE(RIGHT(H2,1),MID(H2,2,1),LEFT(H2,1))</f>
        <v>0:3</v>
      </c>
      <c r="F5" s="6" t="str">
        <f>CONCATENATE(RIGHT(H3,1),MID(H3,2,1),LEFT(H3,1))</f>
        <v>0:3</v>
      </c>
      <c r="G5" s="6" t="str">
        <f>M11</f>
        <v>0:3</v>
      </c>
      <c r="H5" s="7" t="s">
        <v>279</v>
      </c>
      <c r="I5" s="8" t="str">
        <f>CONCATENATE(LEFT(E5,1)+LEFT(F5,1)+LEFT(G5,1),":",RIGHT(E5,1)+RIGHT(F5,1)+RIGHT(G5,1))</f>
        <v>0:9</v>
      </c>
      <c r="J5" s="6">
        <f>IF(ISERROR(I5),"",IF(LEFT(E5,1)="3",2,1)+IF(LEFT(F5,1)="3",2,1)+IF(LEFT(G5,1)="3",2,1))</f>
        <v>3</v>
      </c>
      <c r="K5" s="24">
        <v>4</v>
      </c>
    </row>
    <row r="6" ht="15.75" customHeight="1"/>
    <row r="7" spans="2:13" ht="15">
      <c r="B7" s="70" t="s">
        <v>283</v>
      </c>
      <c r="C7" s="70"/>
      <c r="D7" s="70"/>
      <c r="E7" s="70"/>
      <c r="F7" s="70"/>
      <c r="G7" s="70"/>
      <c r="H7" s="9" t="s">
        <v>284</v>
      </c>
      <c r="I7" s="9" t="s">
        <v>285</v>
      </c>
      <c r="J7" s="9" t="s">
        <v>286</v>
      </c>
      <c r="K7" s="9" t="s">
        <v>287</v>
      </c>
      <c r="L7" s="9" t="s">
        <v>288</v>
      </c>
      <c r="M7" s="9" t="s">
        <v>289</v>
      </c>
    </row>
    <row r="8" spans="2:13" ht="15">
      <c r="B8" s="69" t="str">
        <f>C2</f>
        <v>Kračmer Matěj (TJ Sokol Králův Dvůr)</v>
      </c>
      <c r="C8" s="69"/>
      <c r="D8" s="10" t="s">
        <v>290</v>
      </c>
      <c r="E8" s="69" t="str">
        <f>C5</f>
        <v>Bruchová Tereza (TJ AŠ Mladá Boleslav)</v>
      </c>
      <c r="F8" s="69"/>
      <c r="G8" s="69"/>
      <c r="H8" s="25">
        <v>4</v>
      </c>
      <c r="I8" s="25">
        <v>7</v>
      </c>
      <c r="J8" s="25">
        <v>8</v>
      </c>
      <c r="K8" s="25"/>
      <c r="L8" s="25"/>
      <c r="M8" s="10" t="str">
        <f>IF(H8="","",IF(AND(K8="",J8&lt;0),"0:3",IF(AND(K8="",J8&gt;=0),"3:0",IF(AND(L8="",K8&lt;0),"1:3",IF(AND(L8="",K8&gt;=0),"3:1",IF(L8&lt;0,"2:3","3:2"))))))</f>
        <v>3:0</v>
      </c>
    </row>
    <row r="9" spans="2:13" ht="15">
      <c r="B9" s="69" t="str">
        <f>C3</f>
        <v>Veselý Martin (TJ Sokol Kosmonosy)</v>
      </c>
      <c r="C9" s="69" t="e">
        <f>#REF!</f>
        <v>#REF!</v>
      </c>
      <c r="D9" s="10" t="s">
        <v>290</v>
      </c>
      <c r="E9" s="69" t="str">
        <f>C4</f>
        <v>Kadeřábek Ondřej (TTC Příbram)</v>
      </c>
      <c r="F9" s="69" t="str">
        <f>C4</f>
        <v>Kadeřábek Ondřej (TTC Příbram)</v>
      </c>
      <c r="G9" s="69"/>
      <c r="H9" s="25">
        <v>8</v>
      </c>
      <c r="I9" s="25">
        <v>4</v>
      </c>
      <c r="J9" s="25">
        <v>6</v>
      </c>
      <c r="K9" s="25"/>
      <c r="L9" s="25"/>
      <c r="M9" s="10" t="str">
        <f>IF(H9="","",IF(AND(K9="",J9&lt;0),"0:3",IF(AND(K9="",J9&gt;=0),"3:0",IF(AND(L9="",K9&lt;0),"1:3",IF(AND(L9="",K9&gt;=0),"3:1",IF(L9&lt;0,"2:3","3:2"))))))</f>
        <v>3:0</v>
      </c>
    </row>
    <row r="10" spans="2:13" ht="15">
      <c r="B10" s="70" t="s">
        <v>291</v>
      </c>
      <c r="C10" s="70"/>
      <c r="D10" s="70"/>
      <c r="E10" s="70"/>
      <c r="F10" s="70"/>
      <c r="G10" s="70"/>
      <c r="H10" s="9" t="s">
        <v>284</v>
      </c>
      <c r="I10" s="9" t="s">
        <v>285</v>
      </c>
      <c r="J10" s="9" t="s">
        <v>286</v>
      </c>
      <c r="K10" s="9" t="s">
        <v>287</v>
      </c>
      <c r="L10" s="9" t="s">
        <v>288</v>
      </c>
      <c r="M10" s="9" t="s">
        <v>289</v>
      </c>
    </row>
    <row r="11" spans="2:13" ht="15">
      <c r="B11" s="69" t="str">
        <f>C5</f>
        <v>Bruchová Tereza (TJ AŠ Mladá Boleslav)</v>
      </c>
      <c r="C11" s="69" t="str">
        <f>C5</f>
        <v>Bruchová Tereza (TJ AŠ Mladá Boleslav)</v>
      </c>
      <c r="D11" s="10" t="s">
        <v>290</v>
      </c>
      <c r="E11" s="69" t="str">
        <f>C4</f>
        <v>Kadeřábek Ondřej (TTC Příbram)</v>
      </c>
      <c r="F11" s="69" t="str">
        <f>C4</f>
        <v>Kadeřábek Ondřej (TTC Příbram)</v>
      </c>
      <c r="G11" s="69"/>
      <c r="H11" s="25">
        <v>-4</v>
      </c>
      <c r="I11" s="25">
        <v>-7</v>
      </c>
      <c r="J11" s="25">
        <v>-16</v>
      </c>
      <c r="K11" s="25"/>
      <c r="L11" s="25"/>
      <c r="M11" s="10" t="str">
        <f>IF(H11="","",IF(AND(K11="",J11&lt;0),"0:3",IF(AND(K11="",J11&gt;=0),"3:0",IF(AND(L11="",K11&lt;0),"1:3",IF(AND(L11="",K11&gt;=0),"3:1",IF(L11&lt;0,"2:3","3:2"))))))</f>
        <v>0:3</v>
      </c>
    </row>
    <row r="12" spans="2:13" ht="15">
      <c r="B12" s="69" t="str">
        <f>C2</f>
        <v>Kračmer Matěj (TJ Sokol Králův Dvůr)</v>
      </c>
      <c r="C12" s="69" t="str">
        <f>C3</f>
        <v>Veselý Martin (TJ Sokol Kosmonosy)</v>
      </c>
      <c r="D12" s="10" t="s">
        <v>290</v>
      </c>
      <c r="E12" s="69" t="str">
        <f>C3</f>
        <v>Veselý Martin (TJ Sokol Kosmonosy)</v>
      </c>
      <c r="F12" s="69" t="str">
        <f>C3</f>
        <v>Veselý Martin (TJ Sokol Kosmonosy)</v>
      </c>
      <c r="G12" s="69"/>
      <c r="H12" s="25">
        <v>8</v>
      </c>
      <c r="I12" s="25">
        <v>8</v>
      </c>
      <c r="J12" s="25">
        <v>4</v>
      </c>
      <c r="K12" s="25"/>
      <c r="L12" s="25"/>
      <c r="M12" s="10" t="str">
        <f>IF(H12="","",IF(AND(K12="",J12&lt;0),"0:3",IF(AND(K12="",J12&gt;=0),"3:0",IF(AND(L12="",K12&lt;0),"1:3",IF(AND(L12="",K12&gt;=0),"3:1",IF(L12&lt;0,"2:3","3:2"))))))</f>
        <v>3:0</v>
      </c>
    </row>
    <row r="13" spans="2:13" ht="15">
      <c r="B13" s="70" t="s">
        <v>292</v>
      </c>
      <c r="C13" s="70"/>
      <c r="D13" s="70"/>
      <c r="E13" s="70"/>
      <c r="F13" s="70"/>
      <c r="G13" s="70"/>
      <c r="H13" s="9" t="s">
        <v>284</v>
      </c>
      <c r="I13" s="9" t="s">
        <v>285</v>
      </c>
      <c r="J13" s="9" t="s">
        <v>286</v>
      </c>
      <c r="K13" s="9" t="s">
        <v>287</v>
      </c>
      <c r="L13" s="9" t="s">
        <v>288</v>
      </c>
      <c r="M13" s="9" t="s">
        <v>289</v>
      </c>
    </row>
    <row r="14" spans="2:13" ht="15">
      <c r="B14" s="69" t="str">
        <f>C3</f>
        <v>Veselý Martin (TJ Sokol Kosmonosy)</v>
      </c>
      <c r="C14" s="69" t="e">
        <f>#REF!</f>
        <v>#REF!</v>
      </c>
      <c r="D14" s="10" t="s">
        <v>290</v>
      </c>
      <c r="E14" s="69" t="str">
        <f>C5</f>
        <v>Bruchová Tereza (TJ AŠ Mladá Boleslav)</v>
      </c>
      <c r="F14" s="69" t="str">
        <f>C5</f>
        <v>Bruchová Tereza (TJ AŠ Mladá Boleslav)</v>
      </c>
      <c r="G14" s="69"/>
      <c r="H14" s="25">
        <v>6</v>
      </c>
      <c r="I14" s="25">
        <v>9</v>
      </c>
      <c r="J14" s="25">
        <v>9</v>
      </c>
      <c r="K14" s="25"/>
      <c r="L14" s="25"/>
      <c r="M14" s="10" t="str">
        <f>IF(H14="","",IF(AND(K14="",J14&lt;0),"0:3",IF(AND(K14="",J14&gt;=0),"3:0",IF(AND(L14="",K14&lt;0),"1:3",IF(AND(L14="",K14&gt;=0),"3:1",IF(L14&lt;0,"2:3","3:2"))))))</f>
        <v>3:0</v>
      </c>
    </row>
    <row r="15" spans="2:13" ht="15">
      <c r="B15" s="69" t="str">
        <f>C4</f>
        <v>Kadeřábek Ondřej (TTC Příbram)</v>
      </c>
      <c r="C15" s="69" t="e">
        <f>#REF!</f>
        <v>#REF!</v>
      </c>
      <c r="D15" s="10" t="s">
        <v>290</v>
      </c>
      <c r="E15" s="69" t="str">
        <f>C2</f>
        <v>Kračmer Matěj (TJ Sokol Králův Dvůr)</v>
      </c>
      <c r="F15" s="69" t="str">
        <f>C2</f>
        <v>Kračmer Matěj (TJ Sokol Králův Dvůr)</v>
      </c>
      <c r="G15" s="69"/>
      <c r="H15" s="25">
        <v>-4</v>
      </c>
      <c r="I15" s="25">
        <v>-5</v>
      </c>
      <c r="J15" s="25">
        <v>-7</v>
      </c>
      <c r="K15" s="25"/>
      <c r="L15" s="25"/>
      <c r="M15" s="10" t="str">
        <f>IF(H15="","",IF(AND(K15="",J15&lt;0),"0:3",IF(AND(K15="",J15&gt;=0),"3:0",IF(AND(L15="",K15&lt;0),"1:3",IF(AND(L15="",K15&gt;=0),"3:1",IF(L15&lt;0,"2:3","3:2"))))))</f>
        <v>0:3</v>
      </c>
    </row>
    <row r="16" spans="2:13" ht="15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="27" customFormat="1" ht="15.75" customHeight="1" thickBot="1">
      <c r="A17" s="29"/>
    </row>
    <row r="18" spans="1:11" ht="42" customHeight="1" thickBot="1">
      <c r="A18" s="28">
        <v>2</v>
      </c>
      <c r="B18" s="74" t="s">
        <v>347</v>
      </c>
      <c r="C18" s="75"/>
      <c r="D18" s="76"/>
      <c r="E18" s="13" t="str">
        <f>C19</f>
        <v>Průša Jan (TJ Sokol Buštěhrad)</v>
      </c>
      <c r="F18" s="14" t="str">
        <f>C20</f>
        <v>Silavecká Julie (TTC Příbram)</v>
      </c>
      <c r="G18" s="14" t="str">
        <f>C21</f>
        <v>Fridrichová Nikola (TJ Jizera Káraný)</v>
      </c>
      <c r="H18" s="14" t="str">
        <f>C22</f>
        <v>Melenec Matěj (TJ Sokol Králův Dvůr)</v>
      </c>
      <c r="I18" s="13" t="s">
        <v>280</v>
      </c>
      <c r="J18" s="14" t="s">
        <v>281</v>
      </c>
      <c r="K18" s="15" t="s">
        <v>282</v>
      </c>
    </row>
    <row r="19" spans="1:11" ht="15">
      <c r="A19" s="28" t="str">
        <f>CONCATENATE($A$18,"_",K19)</f>
        <v>2_1</v>
      </c>
      <c r="B19" s="38">
        <v>55</v>
      </c>
      <c r="C19" s="77" t="str">
        <f>CONCATENATE(VLOOKUP(B19,'28_9'!A:D,2,0)," (",VLOOKUP(B19,'28_9'!A:E,3,0),")")</f>
        <v>Průša Jan (TJ Sokol Buštěhrad)</v>
      </c>
      <c r="D19" s="78"/>
      <c r="E19" s="17" t="s">
        <v>279</v>
      </c>
      <c r="F19" s="18" t="str">
        <f>M29</f>
        <v>3:0</v>
      </c>
      <c r="G19" s="18" t="str">
        <f>CONCATENATE(RIGHT(E21,1),MID(E21,2,1),LEFT(E21,1))</f>
        <v>3:0</v>
      </c>
      <c r="H19" s="18" t="str">
        <f>M25</f>
        <v>3:0</v>
      </c>
      <c r="I19" s="19" t="str">
        <f>CONCATENATE(LEFT(F19,1)+LEFT(G19,1)+LEFT(H19,1),":",RIGHT(F19,1)+RIGHT(G19,1)+RIGHT(H19,1))</f>
        <v>9:0</v>
      </c>
      <c r="J19" s="18">
        <f>IF(ISERROR(I19),"",IF(LEFT(F19,1)="3",2,1)+IF(LEFT(G19,1)="3",2,1)+IF(LEFT(H19,1)="3",2,1))</f>
        <v>6</v>
      </c>
      <c r="K19" s="22">
        <v>1</v>
      </c>
    </row>
    <row r="20" spans="1:11" ht="15">
      <c r="A20" s="28" t="str">
        <f>CONCATENATE($A$18,"_",K20)</f>
        <v>2_4</v>
      </c>
      <c r="B20" s="38">
        <v>60</v>
      </c>
      <c r="C20" s="79" t="str">
        <f>CONCATENATE(VLOOKUP(B20,'28_9'!A:D,2,0)," (",VLOOKUP(B20,'28_9'!A:E,3,0),")")</f>
        <v>Silavecká Julie (TTC Příbram)</v>
      </c>
      <c r="D20" s="80"/>
      <c r="E20" s="11" t="str">
        <f>CONCATENATE(RIGHT(F19,1),MID(F19,2,1),LEFT(F19,1))</f>
        <v>0:3</v>
      </c>
      <c r="F20" s="3" t="s">
        <v>279</v>
      </c>
      <c r="G20" s="4" t="str">
        <f>M26</f>
        <v>1:3</v>
      </c>
      <c r="H20" s="4" t="str">
        <f>M31</f>
        <v>2:3</v>
      </c>
      <c r="I20" s="5" t="str">
        <f>CONCATENATE(LEFT(E20,1)+LEFT(G20,1)+LEFT(H20,1),":",RIGHT(E20,1)+RIGHT(G20,1)+RIGHT(H20,1))</f>
        <v>3:9</v>
      </c>
      <c r="J20" s="4">
        <f>IF(ISERROR(I20),"",IF(LEFT(E20,1)="3",2,1)+IF(LEFT(G20,1)="3",2,1)+IF(LEFT(H20,1)="3",2,1))</f>
        <v>3</v>
      </c>
      <c r="K20" s="23">
        <v>4</v>
      </c>
    </row>
    <row r="21" spans="1:11" ht="15">
      <c r="A21" s="28" t="str">
        <f>CONCATENATE($A$18,"_",K21)</f>
        <v>2_2</v>
      </c>
      <c r="B21" s="38">
        <v>128</v>
      </c>
      <c r="C21" s="79" t="str">
        <f>CONCATENATE(VLOOKUP(B21,'28_9'!A:D,2,0)," (",VLOOKUP(B21,'28_9'!A:E,3,0),")")</f>
        <v>Fridrichová Nikola (TJ Jizera Káraný)</v>
      </c>
      <c r="D21" s="80"/>
      <c r="E21" s="11" t="str">
        <f>M32</f>
        <v>0:3</v>
      </c>
      <c r="F21" s="4" t="str">
        <f>CONCATENATE(RIGHT(G20,1),MID(G20,2,1),LEFT(G20,1))</f>
        <v>3:1</v>
      </c>
      <c r="G21" s="3" t="s">
        <v>279</v>
      </c>
      <c r="H21" s="4" t="str">
        <f>CONCATENATE(RIGHT(G22,1),MID(G22,2,1),LEFT(G22,1))</f>
        <v>3:0</v>
      </c>
      <c r="I21" s="5" t="str">
        <f>CONCATENATE(LEFT(E21,1)+LEFT(F21,1)+LEFT(H21,1),":",RIGHT(E21,1)+RIGHT(F21,1)+RIGHT(H21,1))</f>
        <v>6:4</v>
      </c>
      <c r="J21" s="4">
        <f>IF(ISERROR(I21),"",IF(LEFT(E21,1)="3",2,1)+IF(LEFT(F21,1)="3",2,1)+IF(LEFT(H21,1)="3",2,1))</f>
        <v>5</v>
      </c>
      <c r="K21" s="23">
        <v>2</v>
      </c>
    </row>
    <row r="22" spans="1:11" ht="15.75" thickBot="1">
      <c r="A22" s="28" t="str">
        <f>CONCATENATE($A$18,"_",K22)</f>
        <v>2_3</v>
      </c>
      <c r="B22" s="38">
        <v>68</v>
      </c>
      <c r="C22" s="72" t="str">
        <f>CONCATENATE(VLOOKUP(B22,'28_9'!A:D,2,0)," (",VLOOKUP(B22,'28_9'!A:E,3,0),")")</f>
        <v>Melenec Matěj (TJ Sokol Králův Dvůr)</v>
      </c>
      <c r="D22" s="73"/>
      <c r="E22" s="12" t="str">
        <f>CONCATENATE(RIGHT(H19,1),MID(H19,2,1),LEFT(H19,1))</f>
        <v>0:3</v>
      </c>
      <c r="F22" s="6" t="str">
        <f>CONCATENATE(RIGHT(H20,1),MID(H20,2,1),LEFT(H20,1))</f>
        <v>3:2</v>
      </c>
      <c r="G22" s="6" t="str">
        <f>M28</f>
        <v>0:3</v>
      </c>
      <c r="H22" s="7" t="s">
        <v>279</v>
      </c>
      <c r="I22" s="8" t="str">
        <f>CONCATENATE(LEFT(E22,1)+LEFT(F22,1)+LEFT(G22,1),":",RIGHT(E22,1)+RIGHT(F22,1)+RIGHT(G22,1))</f>
        <v>3:8</v>
      </c>
      <c r="J22" s="6">
        <f>IF(ISERROR(I22),"",IF(LEFT(E22,1)="3",2,1)+IF(LEFT(F22,1)="3",2,1)+IF(LEFT(G22,1)="3",2,1))</f>
        <v>4</v>
      </c>
      <c r="K22" s="24">
        <v>3</v>
      </c>
    </row>
    <row r="23" ht="15.75" customHeight="1"/>
    <row r="24" spans="2:13" ht="15">
      <c r="B24" s="70" t="s">
        <v>283</v>
      </c>
      <c r="C24" s="70"/>
      <c r="D24" s="70"/>
      <c r="E24" s="70"/>
      <c r="F24" s="70"/>
      <c r="G24" s="70"/>
      <c r="H24" s="9" t="s">
        <v>284</v>
      </c>
      <c r="I24" s="9" t="s">
        <v>285</v>
      </c>
      <c r="J24" s="9" t="s">
        <v>286</v>
      </c>
      <c r="K24" s="9" t="s">
        <v>287</v>
      </c>
      <c r="L24" s="9" t="s">
        <v>288</v>
      </c>
      <c r="M24" s="9" t="s">
        <v>289</v>
      </c>
    </row>
    <row r="25" spans="2:13" ht="15">
      <c r="B25" s="69" t="str">
        <f>C19</f>
        <v>Průša Jan (TJ Sokol Buštěhrad)</v>
      </c>
      <c r="C25" s="69"/>
      <c r="D25" s="10" t="s">
        <v>290</v>
      </c>
      <c r="E25" s="69" t="str">
        <f>C22</f>
        <v>Melenec Matěj (TJ Sokol Králův Dvůr)</v>
      </c>
      <c r="F25" s="69"/>
      <c r="G25" s="69"/>
      <c r="H25" s="25">
        <v>7</v>
      </c>
      <c r="I25" s="25">
        <v>6</v>
      </c>
      <c r="J25" s="25">
        <v>9</v>
      </c>
      <c r="K25" s="25"/>
      <c r="L25" s="25"/>
      <c r="M25" s="10" t="str">
        <f>IF(H25="","",IF(AND(K25="",J25&lt;0),"0:3",IF(AND(K25="",J25&gt;=0),"3:0",IF(AND(L25="",K25&lt;0),"1:3",IF(AND(L25="",K25&gt;=0),"3:1",IF(L25&lt;0,"2:3","3:2"))))))</f>
        <v>3:0</v>
      </c>
    </row>
    <row r="26" spans="2:13" ht="15">
      <c r="B26" s="69" t="str">
        <f>C20</f>
        <v>Silavecká Julie (TTC Příbram)</v>
      </c>
      <c r="C26" s="69" t="e">
        <f>#REF!</f>
        <v>#REF!</v>
      </c>
      <c r="D26" s="10" t="s">
        <v>290</v>
      </c>
      <c r="E26" s="69" t="str">
        <f>C21</f>
        <v>Fridrichová Nikola (TJ Jizera Káraný)</v>
      </c>
      <c r="F26" s="69" t="str">
        <f>C21</f>
        <v>Fridrichová Nikola (TJ Jizera Káraný)</v>
      </c>
      <c r="G26" s="69"/>
      <c r="H26" s="25">
        <v>-9</v>
      </c>
      <c r="I26" s="25">
        <v>5</v>
      </c>
      <c r="J26" s="25">
        <v>-2</v>
      </c>
      <c r="K26" s="25">
        <v>-11</v>
      </c>
      <c r="L26" s="25"/>
      <c r="M26" s="10" t="str">
        <f>IF(H26="","",IF(AND(K26="",J26&lt;0),"0:3",IF(AND(K26="",J26&gt;=0),"3:0",IF(AND(L26="",K26&lt;0),"1:3",IF(AND(L26="",K26&gt;=0),"3:1",IF(L26&lt;0,"2:3","3:2"))))))</f>
        <v>1:3</v>
      </c>
    </row>
    <row r="27" spans="2:13" ht="15">
      <c r="B27" s="70" t="s">
        <v>291</v>
      </c>
      <c r="C27" s="70"/>
      <c r="D27" s="70"/>
      <c r="E27" s="70"/>
      <c r="F27" s="70"/>
      <c r="G27" s="70"/>
      <c r="H27" s="9" t="s">
        <v>284</v>
      </c>
      <c r="I27" s="9" t="s">
        <v>285</v>
      </c>
      <c r="J27" s="9" t="s">
        <v>286</v>
      </c>
      <c r="K27" s="9" t="s">
        <v>287</v>
      </c>
      <c r="L27" s="9" t="s">
        <v>288</v>
      </c>
      <c r="M27" s="9" t="s">
        <v>289</v>
      </c>
    </row>
    <row r="28" spans="2:13" ht="15">
      <c r="B28" s="69" t="str">
        <f>C22</f>
        <v>Melenec Matěj (TJ Sokol Králův Dvůr)</v>
      </c>
      <c r="C28" s="69" t="str">
        <f>C22</f>
        <v>Melenec Matěj (TJ Sokol Králův Dvůr)</v>
      </c>
      <c r="D28" s="10" t="s">
        <v>290</v>
      </c>
      <c r="E28" s="69" t="str">
        <f>C21</f>
        <v>Fridrichová Nikola (TJ Jizera Káraný)</v>
      </c>
      <c r="F28" s="69" t="str">
        <f>C21</f>
        <v>Fridrichová Nikola (TJ Jizera Káraný)</v>
      </c>
      <c r="G28" s="69"/>
      <c r="H28" s="25">
        <v>-9</v>
      </c>
      <c r="I28" s="25">
        <v>-7</v>
      </c>
      <c r="J28" s="25">
        <v>-7</v>
      </c>
      <c r="K28" s="25"/>
      <c r="L28" s="25"/>
      <c r="M28" s="10" t="str">
        <f>IF(H28="","",IF(AND(K28="",J28&lt;0),"0:3",IF(AND(K28="",J28&gt;=0),"3:0",IF(AND(L28="",K28&lt;0),"1:3",IF(AND(L28="",K28&gt;=0),"3:1",IF(L28&lt;0,"2:3","3:2"))))))</f>
        <v>0:3</v>
      </c>
    </row>
    <row r="29" spans="2:13" ht="15">
      <c r="B29" s="69" t="str">
        <f>C19</f>
        <v>Průša Jan (TJ Sokol Buštěhrad)</v>
      </c>
      <c r="C29" s="69" t="str">
        <f>C20</f>
        <v>Silavecká Julie (TTC Příbram)</v>
      </c>
      <c r="D29" s="10" t="s">
        <v>290</v>
      </c>
      <c r="E29" s="69" t="str">
        <f>C20</f>
        <v>Silavecká Julie (TTC Příbram)</v>
      </c>
      <c r="F29" s="69" t="str">
        <f>C20</f>
        <v>Silavecká Julie (TTC Příbram)</v>
      </c>
      <c r="G29" s="69"/>
      <c r="H29" s="25">
        <v>8</v>
      </c>
      <c r="I29" s="25">
        <v>5</v>
      </c>
      <c r="J29" s="25">
        <v>12</v>
      </c>
      <c r="K29" s="25"/>
      <c r="L29" s="25"/>
      <c r="M29" s="10" t="str">
        <f>IF(H29="","",IF(AND(K29="",J29&lt;0),"0:3",IF(AND(K29="",J29&gt;=0),"3:0",IF(AND(L29="",K29&lt;0),"1:3",IF(AND(L29="",K29&gt;=0),"3:1",IF(L29&lt;0,"2:3","3:2"))))))</f>
        <v>3:0</v>
      </c>
    </row>
    <row r="30" spans="2:13" ht="15">
      <c r="B30" s="70" t="s">
        <v>292</v>
      </c>
      <c r="C30" s="70"/>
      <c r="D30" s="70"/>
      <c r="E30" s="70"/>
      <c r="F30" s="70"/>
      <c r="G30" s="70"/>
      <c r="H30" s="9" t="s">
        <v>284</v>
      </c>
      <c r="I30" s="9" t="s">
        <v>285</v>
      </c>
      <c r="J30" s="9" t="s">
        <v>286</v>
      </c>
      <c r="K30" s="9" t="s">
        <v>287</v>
      </c>
      <c r="L30" s="9" t="s">
        <v>288</v>
      </c>
      <c r="M30" s="9" t="s">
        <v>289</v>
      </c>
    </row>
    <row r="31" spans="2:13" ht="15">
      <c r="B31" s="69" t="str">
        <f>C20</f>
        <v>Silavecká Julie (TTC Příbram)</v>
      </c>
      <c r="C31" s="69" t="e">
        <f>#REF!</f>
        <v>#REF!</v>
      </c>
      <c r="D31" s="10" t="s">
        <v>290</v>
      </c>
      <c r="E31" s="69" t="str">
        <f>C22</f>
        <v>Melenec Matěj (TJ Sokol Králův Dvůr)</v>
      </c>
      <c r="F31" s="69" t="str">
        <f>C22</f>
        <v>Melenec Matěj (TJ Sokol Králův Dvůr)</v>
      </c>
      <c r="G31" s="69"/>
      <c r="H31" s="25">
        <v>8</v>
      </c>
      <c r="I31" s="25">
        <v>-8</v>
      </c>
      <c r="J31" s="25">
        <v>8</v>
      </c>
      <c r="K31" s="25">
        <v>-8</v>
      </c>
      <c r="L31" s="25">
        <v>-17</v>
      </c>
      <c r="M31" s="10" t="str">
        <f>IF(H31="","",IF(AND(K31="",J31&lt;0),"0:3",IF(AND(K31="",J31&gt;=0),"3:0",IF(AND(L31="",K31&lt;0),"1:3",IF(AND(L31="",K31&gt;=0),"3:1",IF(L31&lt;0,"2:3","3:2"))))))</f>
        <v>2:3</v>
      </c>
    </row>
    <row r="32" spans="2:13" ht="15">
      <c r="B32" s="69" t="str">
        <f>C21</f>
        <v>Fridrichová Nikola (TJ Jizera Káraný)</v>
      </c>
      <c r="C32" s="69" t="e">
        <f>#REF!</f>
        <v>#REF!</v>
      </c>
      <c r="D32" s="10" t="s">
        <v>290</v>
      </c>
      <c r="E32" s="69" t="str">
        <f>C19</f>
        <v>Průša Jan (TJ Sokol Buštěhrad)</v>
      </c>
      <c r="F32" s="69" t="str">
        <f>C19</f>
        <v>Průša Jan (TJ Sokol Buštěhrad)</v>
      </c>
      <c r="G32" s="69"/>
      <c r="H32" s="25">
        <f>-10-6</f>
        <v>-16</v>
      </c>
      <c r="I32" s="25">
        <v>-2</v>
      </c>
      <c r="J32" s="25">
        <v>-9</v>
      </c>
      <c r="K32" s="25"/>
      <c r="L32" s="25"/>
      <c r="M32" s="10" t="str">
        <f>IF(H32="","",IF(AND(K32="",J32&lt;0),"0:3",IF(AND(K32="",J32&gt;=0),"3:0",IF(AND(L32="",K32&lt;0),"1:3",IF(AND(L32="",K32&gt;=0),"3:1",IF(L32&lt;0,"2:3","3:2"))))))</f>
        <v>0:3</v>
      </c>
    </row>
    <row r="33" ht="15.75" thickBot="1"/>
    <row r="34" spans="1:11" ht="42" customHeight="1" thickBot="1">
      <c r="A34" s="28">
        <v>3</v>
      </c>
      <c r="B34" s="74" t="s">
        <v>348</v>
      </c>
      <c r="C34" s="75"/>
      <c r="D34" s="76"/>
      <c r="E34" s="13" t="str">
        <f>C35</f>
        <v>Šnajdr Jakub (TJ Spartak Čelákovice)</v>
      </c>
      <c r="F34" s="14" t="str">
        <f>C36</f>
        <v>Kábele Jiří (TTC Příbram)</v>
      </c>
      <c r="G34" s="14" t="str">
        <f>C37</f>
        <v>Pokorná Bára (TJ Jizera Káraný)</v>
      </c>
      <c r="H34" s="14" t="str">
        <f>C38</f>
        <v>Rada Jonáš (TJ Sokol Králův Dvůr)</v>
      </c>
      <c r="I34" s="13" t="s">
        <v>280</v>
      </c>
      <c r="J34" s="14" t="s">
        <v>281</v>
      </c>
      <c r="K34" s="15" t="s">
        <v>282</v>
      </c>
    </row>
    <row r="35" spans="1:11" ht="15">
      <c r="A35" s="28" t="str">
        <f>CONCATENATE($A$34,"_",K35)</f>
        <v>3_4</v>
      </c>
      <c r="B35" s="38">
        <v>56</v>
      </c>
      <c r="C35" s="77" t="str">
        <f>CONCATENATE(VLOOKUP(B35,'28_9'!A:D,2,0)," (",VLOOKUP(B35,'28_9'!A:E,3,0),")")</f>
        <v>Šnajdr Jakub (TJ Spartak Čelákovice)</v>
      </c>
      <c r="D35" s="78"/>
      <c r="E35" s="17" t="s">
        <v>279</v>
      </c>
      <c r="F35" s="18" t="str">
        <f>M45</f>
        <v>0:3</v>
      </c>
      <c r="G35" s="18" t="str">
        <f>CONCATENATE(RIGHT(E37,1),MID(E37,2,1),LEFT(E37,1))</f>
        <v>2:3</v>
      </c>
      <c r="H35" s="18" t="str">
        <f>M41</f>
        <v>2:3</v>
      </c>
      <c r="I35" s="19" t="str">
        <f>CONCATENATE(LEFT(F35,1)+LEFT(G35,1)+LEFT(H35,1),":",RIGHT(F35,1)+RIGHT(G35,1)+RIGHT(H35,1))</f>
        <v>4:9</v>
      </c>
      <c r="J35" s="18">
        <f>IF(ISERROR(I35),"",IF(LEFT(F35,1)="3",2,1)+IF(LEFT(G35,1)="3",2,1)+IF(LEFT(H35,1)="3",2,1))</f>
        <v>3</v>
      </c>
      <c r="K35" s="22">
        <v>4</v>
      </c>
    </row>
    <row r="36" spans="1:11" ht="15">
      <c r="A36" s="28" t="str">
        <f>CONCATENATE($A$34,"_",K36)</f>
        <v>3_2</v>
      </c>
      <c r="B36" s="38">
        <v>58</v>
      </c>
      <c r="C36" s="79" t="str">
        <f>CONCATENATE(VLOOKUP(B36,'28_9'!A:D,2,0)," (",VLOOKUP(B36,'28_9'!A:E,3,0),")")</f>
        <v>Kábele Jiří (TTC Příbram)</v>
      </c>
      <c r="D36" s="80"/>
      <c r="E36" s="11" t="str">
        <f>CONCATENATE(RIGHT(F35,1),MID(F35,2,1),LEFT(F35,1))</f>
        <v>3:0</v>
      </c>
      <c r="F36" s="3" t="s">
        <v>279</v>
      </c>
      <c r="G36" s="4" t="str">
        <f>M42</f>
        <v>0:3</v>
      </c>
      <c r="H36" s="4" t="str">
        <f>M47</f>
        <v>3:2</v>
      </c>
      <c r="I36" s="5" t="str">
        <f>CONCATENATE(LEFT(E36,1)+LEFT(G36,1)+LEFT(H36,1),":",RIGHT(E36,1)+RIGHT(G36,1)+RIGHT(H36,1))</f>
        <v>6:5</v>
      </c>
      <c r="J36" s="4">
        <f>IF(ISERROR(I36),"",IF(LEFT(E36,1)="3",2,1)+IF(LEFT(G36,1)="3",2,1)+IF(LEFT(H36,1)="3",2,1))</f>
        <v>5</v>
      </c>
      <c r="K36" s="23">
        <v>2</v>
      </c>
    </row>
    <row r="37" spans="1:11" ht="15">
      <c r="A37" s="28" t="str">
        <f>CONCATENATE($A$34,"_",K37)</f>
        <v>3_1</v>
      </c>
      <c r="B37" s="38">
        <v>129</v>
      </c>
      <c r="C37" s="79" t="str">
        <f>CONCATENATE(VLOOKUP(B37,'28_9'!A:D,2,0)," (",VLOOKUP(B37,'28_9'!A:E,3,0),")")</f>
        <v>Pokorná Bára (TJ Jizera Káraný)</v>
      </c>
      <c r="D37" s="80"/>
      <c r="E37" s="11" t="str">
        <f>M48</f>
        <v>3:2</v>
      </c>
      <c r="F37" s="4" t="str">
        <f>CONCATENATE(RIGHT(G36,1),MID(G36,2,1),LEFT(G36,1))</f>
        <v>3:0</v>
      </c>
      <c r="G37" s="3" t="s">
        <v>279</v>
      </c>
      <c r="H37" s="4" t="str">
        <f>CONCATENATE(RIGHT(G38,1),MID(G38,2,1),LEFT(G38,1))</f>
        <v>3:2</v>
      </c>
      <c r="I37" s="5" t="str">
        <f>CONCATENATE(LEFT(E37,1)+LEFT(F37,1)+LEFT(H37,1),":",RIGHT(E37,1)+RIGHT(F37,1)+RIGHT(H37,1))</f>
        <v>9:4</v>
      </c>
      <c r="J37" s="4">
        <f>IF(ISERROR(I37),"",IF(LEFT(E37,1)="3",2,1)+IF(LEFT(F37,1)="3",2,1)+IF(LEFT(H37,1)="3",2,1))</f>
        <v>6</v>
      </c>
      <c r="K37" s="23">
        <v>1</v>
      </c>
    </row>
    <row r="38" spans="1:11" ht="15.75" thickBot="1">
      <c r="A38" s="28" t="str">
        <f>CONCATENATE($A$34,"_",K38)</f>
        <v>3_3</v>
      </c>
      <c r="B38" s="38">
        <v>66</v>
      </c>
      <c r="C38" s="72" t="str">
        <f>CONCATENATE(VLOOKUP(B38,'28_9'!A:D,2,0)," (",VLOOKUP(B38,'28_9'!A:E,3,0),")")</f>
        <v>Rada Jonáš (TJ Sokol Králův Dvůr)</v>
      </c>
      <c r="D38" s="73"/>
      <c r="E38" s="12" t="str">
        <f>CONCATENATE(RIGHT(H35,1),MID(H35,2,1),LEFT(H35,1))</f>
        <v>3:2</v>
      </c>
      <c r="F38" s="6" t="str">
        <f>CONCATENATE(RIGHT(H36,1),MID(H36,2,1),LEFT(H36,1))</f>
        <v>2:3</v>
      </c>
      <c r="G38" s="6" t="str">
        <f>M44</f>
        <v>2:3</v>
      </c>
      <c r="H38" s="7" t="s">
        <v>279</v>
      </c>
      <c r="I38" s="8" t="str">
        <f>CONCATENATE(LEFT(E38,1)+LEFT(F38,1)+LEFT(G38,1),":",RIGHT(E38,1)+RIGHT(F38,1)+RIGHT(G38,1))</f>
        <v>7:8</v>
      </c>
      <c r="J38" s="6">
        <f>IF(ISERROR(I38),"",IF(LEFT(E38,1)="3",2,1)+IF(LEFT(F38,1)="3",2,1)+IF(LEFT(G38,1)="3",2,1))</f>
        <v>4</v>
      </c>
      <c r="K38" s="24">
        <v>3</v>
      </c>
    </row>
    <row r="39" ht="15.75" customHeight="1"/>
    <row r="40" spans="2:13" ht="15">
      <c r="B40" s="70" t="s">
        <v>283</v>
      </c>
      <c r="C40" s="70"/>
      <c r="D40" s="70"/>
      <c r="E40" s="70"/>
      <c r="F40" s="70"/>
      <c r="G40" s="70"/>
      <c r="H40" s="9" t="s">
        <v>284</v>
      </c>
      <c r="I40" s="9" t="s">
        <v>285</v>
      </c>
      <c r="J40" s="9" t="s">
        <v>286</v>
      </c>
      <c r="K40" s="9" t="s">
        <v>287</v>
      </c>
      <c r="L40" s="9" t="s">
        <v>288</v>
      </c>
      <c r="M40" s="9" t="s">
        <v>289</v>
      </c>
    </row>
    <row r="41" spans="2:13" ht="15">
      <c r="B41" s="69" t="str">
        <f>C35</f>
        <v>Šnajdr Jakub (TJ Spartak Čelákovice)</v>
      </c>
      <c r="C41" s="69"/>
      <c r="D41" s="10" t="s">
        <v>290</v>
      </c>
      <c r="E41" s="69" t="str">
        <f>C38</f>
        <v>Rada Jonáš (TJ Sokol Králův Dvůr)</v>
      </c>
      <c r="F41" s="69"/>
      <c r="G41" s="69"/>
      <c r="H41" s="25">
        <v>1</v>
      </c>
      <c r="I41" s="25">
        <v>-4</v>
      </c>
      <c r="J41" s="25">
        <v>-10</v>
      </c>
      <c r="K41" s="25">
        <v>6</v>
      </c>
      <c r="L41" s="25">
        <v>-9</v>
      </c>
      <c r="M41" s="10" t="str">
        <f>IF(H41="","",IF(AND(K41="",J41&lt;0),"0:3",IF(AND(K41="",J41&gt;=0),"3:0",IF(AND(L41="",K41&lt;0),"1:3",IF(AND(L41="",K41&gt;=0),"3:1",IF(L41&lt;0,"2:3","3:2"))))))</f>
        <v>2:3</v>
      </c>
    </row>
    <row r="42" spans="2:13" ht="15">
      <c r="B42" s="69" t="str">
        <f>C36</f>
        <v>Kábele Jiří (TTC Příbram)</v>
      </c>
      <c r="C42" s="69" t="e">
        <f>#REF!</f>
        <v>#REF!</v>
      </c>
      <c r="D42" s="10" t="s">
        <v>290</v>
      </c>
      <c r="E42" s="69" t="str">
        <f>C37</f>
        <v>Pokorná Bára (TJ Jizera Káraný)</v>
      </c>
      <c r="F42" s="69" t="str">
        <f>C37</f>
        <v>Pokorná Bára (TJ Jizera Káraný)</v>
      </c>
      <c r="G42" s="69"/>
      <c r="H42" s="25">
        <v>-5</v>
      </c>
      <c r="I42" s="25">
        <v>-6</v>
      </c>
      <c r="J42" s="25">
        <v>-9</v>
      </c>
      <c r="K42" s="25"/>
      <c r="L42" s="25"/>
      <c r="M42" s="10" t="str">
        <f>IF(H42="","",IF(AND(K42="",J42&lt;0),"0:3",IF(AND(K42="",J42&gt;=0),"3:0",IF(AND(L42="",K42&lt;0),"1:3",IF(AND(L42="",K42&gt;=0),"3:1",IF(L42&lt;0,"2:3","3:2"))))))</f>
        <v>0:3</v>
      </c>
    </row>
    <row r="43" spans="2:13" ht="15">
      <c r="B43" s="70" t="s">
        <v>291</v>
      </c>
      <c r="C43" s="70"/>
      <c r="D43" s="70"/>
      <c r="E43" s="70"/>
      <c r="F43" s="70"/>
      <c r="G43" s="70"/>
      <c r="H43" s="9" t="s">
        <v>284</v>
      </c>
      <c r="I43" s="9" t="s">
        <v>285</v>
      </c>
      <c r="J43" s="9" t="s">
        <v>286</v>
      </c>
      <c r="K43" s="9" t="s">
        <v>287</v>
      </c>
      <c r="L43" s="9" t="s">
        <v>288</v>
      </c>
      <c r="M43" s="9" t="s">
        <v>289</v>
      </c>
    </row>
    <row r="44" spans="2:13" ht="15">
      <c r="B44" s="69" t="str">
        <f>C38</f>
        <v>Rada Jonáš (TJ Sokol Králův Dvůr)</v>
      </c>
      <c r="C44" s="69" t="str">
        <f>C38</f>
        <v>Rada Jonáš (TJ Sokol Králův Dvůr)</v>
      </c>
      <c r="D44" s="10" t="s">
        <v>290</v>
      </c>
      <c r="E44" s="69" t="str">
        <f>C37</f>
        <v>Pokorná Bára (TJ Jizera Káraný)</v>
      </c>
      <c r="F44" s="69" t="str">
        <f>C37</f>
        <v>Pokorná Bára (TJ Jizera Káraný)</v>
      </c>
      <c r="G44" s="69"/>
      <c r="H44" s="25">
        <v>6</v>
      </c>
      <c r="I44" s="25">
        <v>8</v>
      </c>
      <c r="J44" s="25">
        <v>-9</v>
      </c>
      <c r="K44" s="25">
        <v>-7</v>
      </c>
      <c r="L44" s="25">
        <v>-8</v>
      </c>
      <c r="M44" s="10" t="str">
        <f>IF(H44="","",IF(AND(K44="",J44&lt;0),"0:3",IF(AND(K44="",J44&gt;=0),"3:0",IF(AND(L44="",K44&lt;0),"1:3",IF(AND(L44="",K44&gt;=0),"3:1",IF(L44&lt;0,"2:3","3:2"))))))</f>
        <v>2:3</v>
      </c>
    </row>
    <row r="45" spans="2:13" ht="15">
      <c r="B45" s="69" t="str">
        <f>C35</f>
        <v>Šnajdr Jakub (TJ Spartak Čelákovice)</v>
      </c>
      <c r="C45" s="69" t="str">
        <f>C36</f>
        <v>Kábele Jiří (TTC Příbram)</v>
      </c>
      <c r="D45" s="10" t="s">
        <v>290</v>
      </c>
      <c r="E45" s="69" t="str">
        <f>C36</f>
        <v>Kábele Jiří (TTC Příbram)</v>
      </c>
      <c r="F45" s="69" t="str">
        <f>C36</f>
        <v>Kábele Jiří (TTC Příbram)</v>
      </c>
      <c r="G45" s="69"/>
      <c r="H45" s="25">
        <v>-4</v>
      </c>
      <c r="I45" s="25">
        <v>-10</v>
      </c>
      <c r="J45" s="25">
        <v>-10</v>
      </c>
      <c r="K45" s="25"/>
      <c r="L45" s="25"/>
      <c r="M45" s="10" t="str">
        <f>IF(H45="","",IF(AND(K45="",J45&lt;0),"0:3",IF(AND(K45="",J45&gt;=0),"3:0",IF(AND(L45="",K45&lt;0),"1:3",IF(AND(L45="",K45&gt;=0),"3:1",IF(L45&lt;0,"2:3","3:2"))))))</f>
        <v>0:3</v>
      </c>
    </row>
    <row r="46" spans="2:13" ht="15">
      <c r="B46" s="70" t="s">
        <v>292</v>
      </c>
      <c r="C46" s="70"/>
      <c r="D46" s="70"/>
      <c r="E46" s="70"/>
      <c r="F46" s="70"/>
      <c r="G46" s="70"/>
      <c r="H46" s="9" t="s">
        <v>284</v>
      </c>
      <c r="I46" s="9" t="s">
        <v>285</v>
      </c>
      <c r="J46" s="9" t="s">
        <v>286</v>
      </c>
      <c r="K46" s="9" t="s">
        <v>287</v>
      </c>
      <c r="L46" s="9" t="s">
        <v>288</v>
      </c>
      <c r="M46" s="9" t="s">
        <v>289</v>
      </c>
    </row>
    <row r="47" spans="2:13" ht="15">
      <c r="B47" s="69" t="str">
        <f>C36</f>
        <v>Kábele Jiří (TTC Příbram)</v>
      </c>
      <c r="C47" s="69" t="e">
        <f>#REF!</f>
        <v>#REF!</v>
      </c>
      <c r="D47" s="10" t="s">
        <v>290</v>
      </c>
      <c r="E47" s="69" t="str">
        <f>C38</f>
        <v>Rada Jonáš (TJ Sokol Králův Dvůr)</v>
      </c>
      <c r="F47" s="69" t="str">
        <f>C38</f>
        <v>Rada Jonáš (TJ Sokol Králův Dvůr)</v>
      </c>
      <c r="G47" s="69"/>
      <c r="H47" s="25">
        <v>6</v>
      </c>
      <c r="I47" s="25">
        <v>-8</v>
      </c>
      <c r="J47" s="25">
        <v>8</v>
      </c>
      <c r="K47" s="25">
        <v>-9</v>
      </c>
      <c r="L47" s="25">
        <v>9</v>
      </c>
      <c r="M47" s="10" t="str">
        <f>IF(H47="","",IF(AND(K47="",J47&lt;0),"0:3",IF(AND(K47="",J47&gt;=0),"3:0",IF(AND(L47="",K47&lt;0),"1:3",IF(AND(L47="",K47&gt;=0),"3:1",IF(L47&lt;0,"2:3","3:2"))))))</f>
        <v>3:2</v>
      </c>
    </row>
    <row r="48" spans="2:13" ht="15">
      <c r="B48" s="69" t="str">
        <f>C37</f>
        <v>Pokorná Bára (TJ Jizera Káraný)</v>
      </c>
      <c r="C48" s="69" t="e">
        <f>#REF!</f>
        <v>#REF!</v>
      </c>
      <c r="D48" s="10" t="s">
        <v>290</v>
      </c>
      <c r="E48" s="69" t="str">
        <f>C35</f>
        <v>Šnajdr Jakub (TJ Spartak Čelákovice)</v>
      </c>
      <c r="F48" s="69" t="str">
        <f>C35</f>
        <v>Šnajdr Jakub (TJ Spartak Čelákovice)</v>
      </c>
      <c r="G48" s="69"/>
      <c r="H48" s="25">
        <v>-7</v>
      </c>
      <c r="I48" s="25">
        <v>-8</v>
      </c>
      <c r="J48" s="25">
        <v>8</v>
      </c>
      <c r="K48" s="25">
        <v>12</v>
      </c>
      <c r="L48" s="25">
        <v>7</v>
      </c>
      <c r="M48" s="10" t="str">
        <f>IF(H48="","",IF(AND(K48="",J48&lt;0),"0:3",IF(AND(K48="",J48&gt;=0),"3:0",IF(AND(L48="",K48&lt;0),"1:3",IF(AND(L48="",K48&gt;=0),"3:1",IF(L48&lt;0,"2:3","3:2"))))))</f>
        <v>3:2</v>
      </c>
    </row>
    <row r="49" spans="2:13" ht="15.7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5.75" thickBot="1"/>
    <row r="51" spans="1:11" ht="42" customHeight="1" thickBot="1">
      <c r="A51" s="28">
        <v>4</v>
      </c>
      <c r="B51" s="74" t="s">
        <v>349</v>
      </c>
      <c r="C51" s="75"/>
      <c r="D51" s="76"/>
      <c r="E51" s="13" t="str">
        <f>C52</f>
        <v>Pinkava Pavel (TTC Příbram)</v>
      </c>
      <c r="F51" s="14" t="str">
        <f>C53</f>
        <v>Štibinger Michal (TJ Dynamo Nelahozeves)</v>
      </c>
      <c r="G51" s="14" t="str">
        <f>C54</f>
        <v>Silavecká Ema (TTC Příbram)</v>
      </c>
      <c r="H51" s="14" t="str">
        <f>C55</f>
        <v>Junek Jan (TJ Sokol Králův Dvůr)</v>
      </c>
      <c r="I51" s="13" t="s">
        <v>280</v>
      </c>
      <c r="J51" s="14" t="s">
        <v>281</v>
      </c>
      <c r="K51" s="15" t="s">
        <v>282</v>
      </c>
    </row>
    <row r="52" spans="1:11" ht="15">
      <c r="A52" s="28" t="str">
        <f>CONCATENATE($A$51,"_",K52)</f>
        <v>4_1</v>
      </c>
      <c r="B52" s="38">
        <v>57</v>
      </c>
      <c r="C52" s="77" t="str">
        <f>CONCATENATE(VLOOKUP(B52,'28_9'!A:D,2,0)," (",VLOOKUP(B52,'28_9'!A:E,3,0),")")</f>
        <v>Pinkava Pavel (TTC Příbram)</v>
      </c>
      <c r="D52" s="78"/>
      <c r="E52" s="17" t="s">
        <v>279</v>
      </c>
      <c r="F52" s="18" t="str">
        <f>M62</f>
        <v>3:1</v>
      </c>
      <c r="G52" s="18" t="str">
        <f>CONCATENATE(RIGHT(E54,1),MID(E54,2,1),LEFT(E54,1))</f>
        <v>3:0</v>
      </c>
      <c r="H52" s="18" t="str">
        <f>M58</f>
        <v>3:2</v>
      </c>
      <c r="I52" s="19" t="str">
        <f>CONCATENATE(LEFT(F52,1)+LEFT(G52,1)+LEFT(H52,1),":",RIGHT(F52,1)+RIGHT(G52,1)+RIGHT(H52,1))</f>
        <v>9:3</v>
      </c>
      <c r="J52" s="18">
        <f>IF(ISERROR(I52),"",IF(LEFT(F52,1)="3",2,1)+IF(LEFT(G52,1)="3",2,1)+IF(LEFT(H52,1)="3",2,1))</f>
        <v>6</v>
      </c>
      <c r="K52" s="22">
        <v>1</v>
      </c>
    </row>
    <row r="53" spans="1:11" ht="15">
      <c r="A53" s="28" t="str">
        <f>CONCATENATE($A$51,"_",K53)</f>
        <v>4_3</v>
      </c>
      <c r="B53" s="38">
        <v>61</v>
      </c>
      <c r="C53" s="79" t="str">
        <f>CONCATENATE(VLOOKUP(B53,'28_9'!A:D,2,0)," (",VLOOKUP(B53,'28_9'!A:E,3,0),")")</f>
        <v>Štibinger Michal (TJ Dynamo Nelahozeves)</v>
      </c>
      <c r="D53" s="80"/>
      <c r="E53" s="11" t="str">
        <f>CONCATENATE(RIGHT(F52,1),MID(F52,2,1),LEFT(F52,1))</f>
        <v>1:3</v>
      </c>
      <c r="F53" s="3" t="s">
        <v>279</v>
      </c>
      <c r="G53" s="4" t="str">
        <f>M59</f>
        <v>3:0</v>
      </c>
      <c r="H53" s="4" t="str">
        <f>M64</f>
        <v>0:3</v>
      </c>
      <c r="I53" s="5" t="str">
        <f>CONCATENATE(LEFT(E53,1)+LEFT(G53,1)+LEFT(H53,1),":",RIGHT(E53,1)+RIGHT(G53,1)+RIGHT(H53,1))</f>
        <v>4:6</v>
      </c>
      <c r="J53" s="4">
        <f>IF(ISERROR(I53),"",IF(LEFT(E53,1)="3",2,1)+IF(LEFT(G53,1)="3",2,1)+IF(LEFT(H53,1)="3",2,1))</f>
        <v>4</v>
      </c>
      <c r="K53" s="23">
        <v>3</v>
      </c>
    </row>
    <row r="54" spans="1:11" ht="15">
      <c r="A54" s="28" t="str">
        <f>CONCATENATE($A$51,"_",K54)</f>
        <v>4_4</v>
      </c>
      <c r="B54" s="38">
        <v>64</v>
      </c>
      <c r="C54" s="79" t="str">
        <f>CONCATENATE(VLOOKUP(B54,'28_9'!A:D,2,0)," (",VLOOKUP(B54,'28_9'!A:E,3,0),")")</f>
        <v>Silavecká Ema (TTC Příbram)</v>
      </c>
      <c r="D54" s="80"/>
      <c r="E54" s="11" t="str">
        <f>M65</f>
        <v>0:3</v>
      </c>
      <c r="F54" s="4" t="str">
        <f>CONCATENATE(RIGHT(G53,1),MID(G53,2,1),LEFT(G53,1))</f>
        <v>0:3</v>
      </c>
      <c r="G54" s="3" t="s">
        <v>279</v>
      </c>
      <c r="H54" s="4" t="str">
        <f>CONCATENATE(RIGHT(G55,1),MID(G55,2,1),LEFT(G55,1))</f>
        <v>1:3</v>
      </c>
      <c r="I54" s="5" t="str">
        <f>CONCATENATE(LEFT(E54,1)+LEFT(F54,1)+LEFT(H54,1),":",RIGHT(E54,1)+RIGHT(F54,1)+RIGHT(H54,1))</f>
        <v>1:9</v>
      </c>
      <c r="J54" s="4">
        <f>IF(ISERROR(I54),"",IF(LEFT(E54,1)="3",2,1)+IF(LEFT(F54,1)="3",2,1)+IF(LEFT(H54,1)="3",2,1))</f>
        <v>3</v>
      </c>
      <c r="K54" s="23">
        <v>4</v>
      </c>
    </row>
    <row r="55" spans="1:11" ht="15.75" thickBot="1">
      <c r="A55" s="28" t="str">
        <f>CONCATENATE($A$51,"_",K55)</f>
        <v>4_2</v>
      </c>
      <c r="B55" s="38">
        <v>65</v>
      </c>
      <c r="C55" s="72" t="str">
        <f>CONCATENATE(VLOOKUP(B55,'28_9'!A:D,2,0)," (",VLOOKUP(B55,'28_9'!A:E,3,0),")")</f>
        <v>Junek Jan (TJ Sokol Králův Dvůr)</v>
      </c>
      <c r="D55" s="73"/>
      <c r="E55" s="12" t="str">
        <f>CONCATENATE(RIGHT(H52,1),MID(H52,2,1),LEFT(H52,1))</f>
        <v>2:3</v>
      </c>
      <c r="F55" s="6" t="str">
        <f>CONCATENATE(RIGHT(H53,1),MID(H53,2,1),LEFT(H53,1))</f>
        <v>3:0</v>
      </c>
      <c r="G55" s="6" t="str">
        <f>M61</f>
        <v>3:1</v>
      </c>
      <c r="H55" s="7" t="s">
        <v>279</v>
      </c>
      <c r="I55" s="8" t="str">
        <f>CONCATENATE(LEFT(E55,1)+LEFT(F55,1)+LEFT(G55,1),":",RIGHT(E55,1)+RIGHT(F55,1)+RIGHT(G55,1))</f>
        <v>8:4</v>
      </c>
      <c r="J55" s="6">
        <f>IF(ISERROR(I55),"",IF(LEFT(E55,1)="3",2,1)+IF(LEFT(F55,1)="3",2,1)+IF(LEFT(G55,1)="3",2,1))</f>
        <v>5</v>
      </c>
      <c r="K55" s="24">
        <v>2</v>
      </c>
    </row>
    <row r="56" ht="15.75" customHeight="1"/>
    <row r="57" spans="2:13" ht="15">
      <c r="B57" s="70" t="s">
        <v>283</v>
      </c>
      <c r="C57" s="70"/>
      <c r="D57" s="70"/>
      <c r="E57" s="70"/>
      <c r="F57" s="70"/>
      <c r="G57" s="70"/>
      <c r="H57" s="9" t="s">
        <v>284</v>
      </c>
      <c r="I57" s="9" t="s">
        <v>285</v>
      </c>
      <c r="J57" s="9" t="s">
        <v>286</v>
      </c>
      <c r="K57" s="9" t="s">
        <v>287</v>
      </c>
      <c r="L57" s="9" t="s">
        <v>288</v>
      </c>
      <c r="M57" s="9" t="s">
        <v>289</v>
      </c>
    </row>
    <row r="58" spans="2:13" ht="15">
      <c r="B58" s="69" t="str">
        <f>C52</f>
        <v>Pinkava Pavel (TTC Příbram)</v>
      </c>
      <c r="C58" s="69"/>
      <c r="D58" s="10" t="s">
        <v>290</v>
      </c>
      <c r="E58" s="69" t="str">
        <f>C55</f>
        <v>Junek Jan (TJ Sokol Králův Dvůr)</v>
      </c>
      <c r="F58" s="69"/>
      <c r="G58" s="69"/>
      <c r="H58" s="25">
        <v>8</v>
      </c>
      <c r="I58" s="25">
        <v>-5</v>
      </c>
      <c r="J58" s="25">
        <v>-8</v>
      </c>
      <c r="K58" s="25">
        <v>6</v>
      </c>
      <c r="L58" s="25">
        <v>2</v>
      </c>
      <c r="M58" s="10" t="str">
        <f>IF(H58="","",IF(AND(K58="",J58&lt;0),"0:3",IF(AND(K58="",J58&gt;=0),"3:0",IF(AND(L58="",K58&lt;0),"1:3",IF(AND(L58="",K58&gt;=0),"3:1",IF(L58&lt;0,"2:3","3:2"))))))</f>
        <v>3:2</v>
      </c>
    </row>
    <row r="59" spans="2:13" ht="15">
      <c r="B59" s="69" t="str">
        <f>C53</f>
        <v>Štibinger Michal (TJ Dynamo Nelahozeves)</v>
      </c>
      <c r="C59" s="69" t="e">
        <f>#REF!</f>
        <v>#REF!</v>
      </c>
      <c r="D59" s="10" t="s">
        <v>290</v>
      </c>
      <c r="E59" s="69" t="str">
        <f>C54</f>
        <v>Silavecká Ema (TTC Příbram)</v>
      </c>
      <c r="F59" s="69" t="str">
        <f>C54</f>
        <v>Silavecká Ema (TTC Příbram)</v>
      </c>
      <c r="G59" s="69"/>
      <c r="H59" s="25">
        <v>3</v>
      </c>
      <c r="I59" s="25">
        <v>6</v>
      </c>
      <c r="J59" s="25">
        <v>5</v>
      </c>
      <c r="K59" s="25"/>
      <c r="L59" s="25"/>
      <c r="M59" s="10" t="str">
        <f>IF(H59="","",IF(AND(K59="",J59&lt;0),"0:3",IF(AND(K59="",J59&gt;=0),"3:0",IF(AND(L59="",K59&lt;0),"1:3",IF(AND(L59="",K59&gt;=0),"3:1",IF(L59&lt;0,"2:3","3:2"))))))</f>
        <v>3:0</v>
      </c>
    </row>
    <row r="60" spans="2:13" ht="15">
      <c r="B60" s="70" t="s">
        <v>291</v>
      </c>
      <c r="C60" s="70"/>
      <c r="D60" s="70"/>
      <c r="E60" s="70"/>
      <c r="F60" s="70"/>
      <c r="G60" s="70"/>
      <c r="H60" s="9" t="s">
        <v>284</v>
      </c>
      <c r="I60" s="9" t="s">
        <v>285</v>
      </c>
      <c r="J60" s="9" t="s">
        <v>286</v>
      </c>
      <c r="K60" s="9" t="s">
        <v>287</v>
      </c>
      <c r="L60" s="9" t="s">
        <v>288</v>
      </c>
      <c r="M60" s="9" t="s">
        <v>289</v>
      </c>
    </row>
    <row r="61" spans="2:13" ht="15">
      <c r="B61" s="69" t="str">
        <f>C55</f>
        <v>Junek Jan (TJ Sokol Králův Dvůr)</v>
      </c>
      <c r="C61" s="69" t="str">
        <f>C55</f>
        <v>Junek Jan (TJ Sokol Králův Dvůr)</v>
      </c>
      <c r="D61" s="10" t="s">
        <v>290</v>
      </c>
      <c r="E61" s="69" t="str">
        <f>C54</f>
        <v>Silavecká Ema (TTC Příbram)</v>
      </c>
      <c r="F61" s="69" t="str">
        <f>C54</f>
        <v>Silavecká Ema (TTC Příbram)</v>
      </c>
      <c r="G61" s="69"/>
      <c r="H61" s="25">
        <v>2</v>
      </c>
      <c r="I61" s="25">
        <v>8</v>
      </c>
      <c r="J61" s="25">
        <v>-8</v>
      </c>
      <c r="K61" s="25">
        <v>10</v>
      </c>
      <c r="L61" s="25"/>
      <c r="M61" s="10" t="str">
        <f>IF(H61="","",IF(AND(K61="",J61&lt;0),"0:3",IF(AND(K61="",J61&gt;=0),"3:0",IF(AND(L61="",K61&lt;0),"1:3",IF(AND(L61="",K61&gt;=0),"3:1",IF(L61&lt;0,"2:3","3:2"))))))</f>
        <v>3:1</v>
      </c>
    </row>
    <row r="62" spans="2:13" ht="15">
      <c r="B62" s="69" t="str">
        <f>C52</f>
        <v>Pinkava Pavel (TTC Příbram)</v>
      </c>
      <c r="C62" s="69" t="str">
        <f>C53</f>
        <v>Štibinger Michal (TJ Dynamo Nelahozeves)</v>
      </c>
      <c r="D62" s="10" t="s">
        <v>290</v>
      </c>
      <c r="E62" s="69" t="str">
        <f>C53</f>
        <v>Štibinger Michal (TJ Dynamo Nelahozeves)</v>
      </c>
      <c r="F62" s="69" t="str">
        <f>C53</f>
        <v>Štibinger Michal (TJ Dynamo Nelahozeves)</v>
      </c>
      <c r="G62" s="69"/>
      <c r="H62" s="25">
        <v>7</v>
      </c>
      <c r="I62" s="25">
        <v>9</v>
      </c>
      <c r="J62" s="25">
        <v>-12</v>
      </c>
      <c r="K62" s="25">
        <v>5</v>
      </c>
      <c r="L62" s="25"/>
      <c r="M62" s="10" t="str">
        <f>IF(H62="","",IF(AND(K62="",J62&lt;0),"0:3",IF(AND(K62="",J62&gt;=0),"3:0",IF(AND(L62="",K62&lt;0),"1:3",IF(AND(L62="",K62&gt;=0),"3:1",IF(L62&lt;0,"2:3","3:2"))))))</f>
        <v>3:1</v>
      </c>
    </row>
    <row r="63" spans="2:13" ht="15">
      <c r="B63" s="70" t="s">
        <v>292</v>
      </c>
      <c r="C63" s="70"/>
      <c r="D63" s="70"/>
      <c r="E63" s="70"/>
      <c r="F63" s="70"/>
      <c r="G63" s="70"/>
      <c r="H63" s="9" t="s">
        <v>284</v>
      </c>
      <c r="I63" s="9" t="s">
        <v>285</v>
      </c>
      <c r="J63" s="9" t="s">
        <v>286</v>
      </c>
      <c r="K63" s="9" t="s">
        <v>287</v>
      </c>
      <c r="L63" s="9" t="s">
        <v>288</v>
      </c>
      <c r="M63" s="9" t="s">
        <v>289</v>
      </c>
    </row>
    <row r="64" spans="2:13" ht="15">
      <c r="B64" s="69" t="str">
        <f>C53</f>
        <v>Štibinger Michal (TJ Dynamo Nelahozeves)</v>
      </c>
      <c r="C64" s="69" t="e">
        <f>#REF!</f>
        <v>#REF!</v>
      </c>
      <c r="D64" s="10" t="s">
        <v>290</v>
      </c>
      <c r="E64" s="69" t="str">
        <f>C55</f>
        <v>Junek Jan (TJ Sokol Králův Dvůr)</v>
      </c>
      <c r="F64" s="69" t="str">
        <f>C55</f>
        <v>Junek Jan (TJ Sokol Králův Dvůr)</v>
      </c>
      <c r="G64" s="69"/>
      <c r="H64" s="25">
        <v>-5</v>
      </c>
      <c r="I64" s="25">
        <v>-10</v>
      </c>
      <c r="J64" s="25">
        <v>-9</v>
      </c>
      <c r="K64" s="25"/>
      <c r="L64" s="25"/>
      <c r="M64" s="10" t="str">
        <f>IF(H64="","",IF(AND(K64="",J64&lt;0),"0:3",IF(AND(K64="",J64&gt;=0),"3:0",IF(AND(L64="",K64&lt;0),"1:3",IF(AND(L64="",K64&gt;=0),"3:1",IF(L64&lt;0,"2:3","3:2"))))))</f>
        <v>0:3</v>
      </c>
    </row>
    <row r="65" spans="2:13" ht="15">
      <c r="B65" s="69" t="str">
        <f>C54</f>
        <v>Silavecká Ema (TTC Příbram)</v>
      </c>
      <c r="C65" s="69" t="e">
        <f>#REF!</f>
        <v>#REF!</v>
      </c>
      <c r="D65" s="10" t="s">
        <v>290</v>
      </c>
      <c r="E65" s="69" t="str">
        <f>C52</f>
        <v>Pinkava Pavel (TTC Příbram)</v>
      </c>
      <c r="F65" s="69" t="str">
        <f>C52</f>
        <v>Pinkava Pavel (TTC Příbram)</v>
      </c>
      <c r="G65" s="69"/>
      <c r="H65" s="25">
        <v>-9</v>
      </c>
      <c r="I65" s="25">
        <v>-5</v>
      </c>
      <c r="J65" s="25">
        <v>-1</v>
      </c>
      <c r="K65" s="25"/>
      <c r="L65" s="25"/>
      <c r="M65" s="10" t="str">
        <f>IF(H65="","",IF(AND(K65="",J65&lt;0),"0:3",IF(AND(K65="",J65&gt;=0),"3:0",IF(AND(L65="",K65&lt;0),"1:3",IF(AND(L65="",K65&gt;=0),"3:1",IF(L65&lt;0,"2:3","3:2"))))))</f>
        <v>0:3</v>
      </c>
    </row>
    <row r="66" ht="15.75" thickBot="1"/>
    <row r="67" spans="1:11" ht="42" customHeight="1" thickBot="1">
      <c r="A67" s="28">
        <v>5</v>
      </c>
      <c r="B67" s="74" t="s">
        <v>388</v>
      </c>
      <c r="C67" s="75"/>
      <c r="D67" s="76"/>
      <c r="E67" s="13" t="str">
        <f>C68</f>
        <v>Kračmer Matěj (TJ Sokol Králův Dvůr)</v>
      </c>
      <c r="F67" s="14" t="str">
        <f>C69</f>
        <v>Veselý Martin (TJ Sokol Kosmonosy)</v>
      </c>
      <c r="G67" s="14" t="str">
        <f>C70</f>
        <v>Pinkava Pavel (TTC Příbram)</v>
      </c>
      <c r="H67" s="14" t="str">
        <f>C71</f>
        <v>Junek Jan (TJ Sokol Králův Dvůr)</v>
      </c>
      <c r="I67" s="13" t="s">
        <v>280</v>
      </c>
      <c r="J67" s="14" t="s">
        <v>281</v>
      </c>
      <c r="K67" s="15" t="s">
        <v>282</v>
      </c>
    </row>
    <row r="68" spans="1:11" ht="15">
      <c r="A68" s="28" t="str">
        <f>CONCATENATE($A$67,"_",K68)</f>
        <v>5_1</v>
      </c>
      <c r="B68" s="16" t="s">
        <v>306</v>
      </c>
      <c r="C68" s="77" t="str">
        <f>VLOOKUP(B68,$A$2:$H$5,3,0)</f>
        <v>Kračmer Matěj (TJ Sokol Králův Dvůr)</v>
      </c>
      <c r="D68" s="78"/>
      <c r="E68" s="17" t="s">
        <v>279</v>
      </c>
      <c r="F68" s="18" t="str">
        <f>M78</f>
        <v>3:0</v>
      </c>
      <c r="G68" s="18" t="str">
        <f>CONCATENATE(RIGHT(E70,1),MID(E70,2,1),LEFT(E70,1))</f>
        <v>3:1</v>
      </c>
      <c r="H68" s="18" t="str">
        <f>M74</f>
        <v>3:1</v>
      </c>
      <c r="I68" s="19" t="str">
        <f>CONCATENATE(LEFT(F68,1)+LEFT(G68,1)+LEFT(H68,1),":",RIGHT(F68,1)+RIGHT(G68,1)+RIGHT(H68,1))</f>
        <v>9:2</v>
      </c>
      <c r="J68" s="18">
        <f>IF(ISERROR(I68),"",IF(LEFT(F68,1)="3",2,1)+IF(LEFT(G68,1)="3",2,1)+IF(LEFT(H68,1)="3",2,1))</f>
        <v>6</v>
      </c>
      <c r="K68" s="22">
        <v>1</v>
      </c>
    </row>
    <row r="69" spans="1:11" ht="15">
      <c r="A69" s="28" t="str">
        <f>CONCATENATE($A$67,"_",K69)</f>
        <v>5_3</v>
      </c>
      <c r="B69" s="20" t="s">
        <v>310</v>
      </c>
      <c r="C69" s="79" t="str">
        <f>VLOOKUP(B69,$A$2:$H$5,3,0)</f>
        <v>Veselý Martin (TJ Sokol Kosmonosy)</v>
      </c>
      <c r="D69" s="80"/>
      <c r="E69" s="11" t="str">
        <f>CONCATENATE(RIGHT(F68,1),MID(F68,2,1),LEFT(F68,1))</f>
        <v>0:3</v>
      </c>
      <c r="F69" s="3" t="s">
        <v>279</v>
      </c>
      <c r="G69" s="4" t="str">
        <f>M75</f>
        <v>1:3</v>
      </c>
      <c r="H69" s="4" t="str">
        <f>M80</f>
        <v>3:2</v>
      </c>
      <c r="I69" s="5" t="str">
        <f>CONCATENATE(LEFT(E69,1)+LEFT(G69,1)+LEFT(H69,1),":",RIGHT(E69,1)+RIGHT(G69,1)+RIGHT(H69,1))</f>
        <v>4:8</v>
      </c>
      <c r="J69" s="4">
        <f>IF(ISERROR(I69),"",IF(LEFT(E69,1)="3",2,1)+IF(LEFT(G69,1)="3",2,1)+IF(LEFT(H69,1)="3",2,1))</f>
        <v>4</v>
      </c>
      <c r="K69" s="23">
        <v>3</v>
      </c>
    </row>
    <row r="70" spans="1:11" ht="15">
      <c r="A70" s="28" t="str">
        <f>CONCATENATE($A$67,"_",K70)</f>
        <v>5_2</v>
      </c>
      <c r="B70" s="20" t="s">
        <v>311</v>
      </c>
      <c r="C70" s="79" t="str">
        <f>VLOOKUP(B70,$A$52:$H$55,3,0)</f>
        <v>Pinkava Pavel (TTC Příbram)</v>
      </c>
      <c r="D70" s="80"/>
      <c r="E70" s="11" t="str">
        <f>M81</f>
        <v>1:3</v>
      </c>
      <c r="F70" s="4" t="str">
        <f>CONCATENATE(RIGHT(G69,1),MID(G69,2,1),LEFT(G69,1))</f>
        <v>3:1</v>
      </c>
      <c r="G70" s="3" t="s">
        <v>279</v>
      </c>
      <c r="H70" s="4" t="str">
        <f>CONCATENATE(RIGHT(G71,1),MID(G71,2,1),LEFT(G71,1))</f>
        <v>3:2</v>
      </c>
      <c r="I70" s="5" t="str">
        <f>CONCATENATE(LEFT(E70,1)+LEFT(F70,1)+LEFT(H70,1),":",RIGHT(E70,1)+RIGHT(F70,1)+RIGHT(H70,1))</f>
        <v>7:6</v>
      </c>
      <c r="J70" s="4">
        <f>IF(ISERROR(I70),"",IF(LEFT(E70,1)="3",2,1)+IF(LEFT(F70,1)="3",2,1)+IF(LEFT(H70,1)="3",2,1))</f>
        <v>5</v>
      </c>
      <c r="K70" s="23">
        <v>2</v>
      </c>
    </row>
    <row r="71" spans="1:11" ht="15.75" thickBot="1">
      <c r="A71" s="28" t="str">
        <f>CONCATENATE($A$67,"_",K71)</f>
        <v>5_4</v>
      </c>
      <c r="B71" s="21" t="s">
        <v>312</v>
      </c>
      <c r="C71" s="72" t="str">
        <f>VLOOKUP(B71,$A$52:$H$55,3,0)</f>
        <v>Junek Jan (TJ Sokol Králův Dvůr)</v>
      </c>
      <c r="D71" s="73"/>
      <c r="E71" s="12" t="str">
        <f>CONCATENATE(RIGHT(H68,1),MID(H68,2,1),LEFT(H68,1))</f>
        <v>1:3</v>
      </c>
      <c r="F71" s="6" t="str">
        <f>CONCATENATE(RIGHT(H69,1),MID(H69,2,1),LEFT(H69,1))</f>
        <v>2:3</v>
      </c>
      <c r="G71" s="6" t="str">
        <f>M77</f>
        <v>2:3</v>
      </c>
      <c r="H71" s="7" t="s">
        <v>279</v>
      </c>
      <c r="I71" s="8" t="str">
        <f>CONCATENATE(LEFT(E71,1)+LEFT(F71,1)+LEFT(G71,1),":",RIGHT(E71,1)+RIGHT(F71,1)+RIGHT(G71,1))</f>
        <v>5:9</v>
      </c>
      <c r="J71" s="6">
        <f>IF(ISERROR(I71),"",IF(LEFT(E71,1)="3",2,1)+IF(LEFT(F71,1)="3",2,1)+IF(LEFT(G71,1)="3",2,1))</f>
        <v>3</v>
      </c>
      <c r="K71" s="24">
        <v>4</v>
      </c>
    </row>
    <row r="72" ht="15.75" customHeight="1"/>
    <row r="73" spans="2:13" ht="15">
      <c r="B73" s="70" t="s">
        <v>283</v>
      </c>
      <c r="C73" s="70"/>
      <c r="D73" s="70"/>
      <c r="E73" s="70"/>
      <c r="F73" s="70"/>
      <c r="G73" s="70"/>
      <c r="H73" s="9" t="s">
        <v>284</v>
      </c>
      <c r="I73" s="9" t="s">
        <v>285</v>
      </c>
      <c r="J73" s="9" t="s">
        <v>286</v>
      </c>
      <c r="K73" s="9" t="s">
        <v>287</v>
      </c>
      <c r="L73" s="9" t="s">
        <v>288</v>
      </c>
      <c r="M73" s="9" t="s">
        <v>289</v>
      </c>
    </row>
    <row r="74" spans="2:13" ht="15">
      <c r="B74" s="69" t="str">
        <f>C68</f>
        <v>Kračmer Matěj (TJ Sokol Králův Dvůr)</v>
      </c>
      <c r="C74" s="69"/>
      <c r="D74" s="10" t="s">
        <v>290</v>
      </c>
      <c r="E74" s="69" t="str">
        <f>C71</f>
        <v>Junek Jan (TJ Sokol Králův Dvůr)</v>
      </c>
      <c r="F74" s="69"/>
      <c r="G74" s="69"/>
      <c r="H74" s="25">
        <v>9</v>
      </c>
      <c r="I74" s="25">
        <v>-9</v>
      </c>
      <c r="J74" s="25">
        <v>5</v>
      </c>
      <c r="K74" s="25">
        <v>9</v>
      </c>
      <c r="L74" s="25"/>
      <c r="M74" s="10" t="str">
        <f>IF(H74="","",IF(AND(K74="",J74&lt;0),"0:3",IF(AND(K74="",J74&gt;=0),"3:0",IF(AND(L74="",K74&lt;0),"1:3",IF(AND(L74="",K74&gt;=0),"3:1",IF(L74&lt;0,"2:3","3:2"))))))</f>
        <v>3:1</v>
      </c>
    </row>
    <row r="75" spans="2:13" ht="15">
      <c r="B75" s="69" t="str">
        <f>C69</f>
        <v>Veselý Martin (TJ Sokol Kosmonosy)</v>
      </c>
      <c r="C75" s="69" t="e">
        <f>#REF!</f>
        <v>#REF!</v>
      </c>
      <c r="D75" s="10" t="s">
        <v>290</v>
      </c>
      <c r="E75" s="69" t="str">
        <f>C70</f>
        <v>Pinkava Pavel (TTC Příbram)</v>
      </c>
      <c r="F75" s="69" t="str">
        <f>C70</f>
        <v>Pinkava Pavel (TTC Příbram)</v>
      </c>
      <c r="G75" s="69"/>
      <c r="H75" s="25">
        <v>10</v>
      </c>
      <c r="I75" s="25">
        <v>-10</v>
      </c>
      <c r="J75" s="25">
        <v>-11</v>
      </c>
      <c r="K75" s="25">
        <v>-6</v>
      </c>
      <c r="L75" s="25"/>
      <c r="M75" s="10" t="str">
        <f>IF(H75="","",IF(AND(K75="",J75&lt;0),"0:3",IF(AND(K75="",J75&gt;=0),"3:0",IF(AND(L75="",K75&lt;0),"1:3",IF(AND(L75="",K75&gt;=0),"3:1",IF(L75&lt;0,"2:3","3:2"))))))</f>
        <v>1:3</v>
      </c>
    </row>
    <row r="76" spans="2:13" ht="15">
      <c r="B76" s="70" t="s">
        <v>291</v>
      </c>
      <c r="C76" s="70"/>
      <c r="D76" s="70"/>
      <c r="E76" s="70"/>
      <c r="F76" s="70"/>
      <c r="G76" s="70"/>
      <c r="H76" s="9" t="s">
        <v>284</v>
      </c>
      <c r="I76" s="9" t="s">
        <v>285</v>
      </c>
      <c r="J76" s="9" t="s">
        <v>286</v>
      </c>
      <c r="K76" s="9" t="s">
        <v>287</v>
      </c>
      <c r="L76" s="9" t="s">
        <v>288</v>
      </c>
      <c r="M76" s="9" t="s">
        <v>289</v>
      </c>
    </row>
    <row r="77" spans="2:13" ht="15">
      <c r="B77" s="69" t="str">
        <f>C71</f>
        <v>Junek Jan (TJ Sokol Králův Dvůr)</v>
      </c>
      <c r="C77" s="69" t="str">
        <f>C71</f>
        <v>Junek Jan (TJ Sokol Králův Dvůr)</v>
      </c>
      <c r="D77" s="10" t="s">
        <v>290</v>
      </c>
      <c r="E77" s="69" t="str">
        <f>C70</f>
        <v>Pinkava Pavel (TTC Příbram)</v>
      </c>
      <c r="F77" s="69" t="str">
        <f>C70</f>
        <v>Pinkava Pavel (TTC Příbram)</v>
      </c>
      <c r="G77" s="69"/>
      <c r="H77" s="25">
        <v>-8</v>
      </c>
      <c r="I77" s="25">
        <v>5</v>
      </c>
      <c r="J77" s="25">
        <v>8</v>
      </c>
      <c r="K77" s="25">
        <v>-6</v>
      </c>
      <c r="L77" s="25">
        <v>-2</v>
      </c>
      <c r="M77" s="10" t="str">
        <f>IF(H77="","",IF(AND(K77="",J77&lt;0),"0:3",IF(AND(K77="",J77&gt;=0),"3:0",IF(AND(L77="",K77&lt;0),"1:3",IF(AND(L77="",K77&gt;=0),"3:1",IF(L77&lt;0,"2:3","3:2"))))))</f>
        <v>2:3</v>
      </c>
    </row>
    <row r="78" spans="2:13" ht="15">
      <c r="B78" s="69" t="str">
        <f>C68</f>
        <v>Kračmer Matěj (TJ Sokol Králův Dvůr)</v>
      </c>
      <c r="C78" s="69" t="str">
        <f>C69</f>
        <v>Veselý Martin (TJ Sokol Kosmonosy)</v>
      </c>
      <c r="D78" s="10" t="s">
        <v>290</v>
      </c>
      <c r="E78" s="69" t="str">
        <f>C69</f>
        <v>Veselý Martin (TJ Sokol Kosmonosy)</v>
      </c>
      <c r="F78" s="69" t="str">
        <f>C69</f>
        <v>Veselý Martin (TJ Sokol Kosmonosy)</v>
      </c>
      <c r="G78" s="69"/>
      <c r="H78" s="25">
        <v>8</v>
      </c>
      <c r="I78" s="25">
        <v>8</v>
      </c>
      <c r="J78" s="25">
        <v>4</v>
      </c>
      <c r="K78" s="25"/>
      <c r="L78" s="25"/>
      <c r="M78" s="10" t="str">
        <f>IF(H78="","",IF(AND(K78="",J78&lt;0),"0:3",IF(AND(K78="",J78&gt;=0),"3:0",IF(AND(L78="",K78&lt;0),"1:3",IF(AND(L78="",K78&gt;=0),"3:1",IF(L78&lt;0,"2:3","3:2"))))))</f>
        <v>3:0</v>
      </c>
    </row>
    <row r="79" spans="2:13" ht="15">
      <c r="B79" s="70" t="s">
        <v>292</v>
      </c>
      <c r="C79" s="70"/>
      <c r="D79" s="70"/>
      <c r="E79" s="70"/>
      <c r="F79" s="70"/>
      <c r="G79" s="70"/>
      <c r="H79" s="9" t="s">
        <v>284</v>
      </c>
      <c r="I79" s="9" t="s">
        <v>285</v>
      </c>
      <c r="J79" s="9" t="s">
        <v>286</v>
      </c>
      <c r="K79" s="9" t="s">
        <v>287</v>
      </c>
      <c r="L79" s="9" t="s">
        <v>288</v>
      </c>
      <c r="M79" s="9" t="s">
        <v>289</v>
      </c>
    </row>
    <row r="80" spans="2:13" ht="15">
      <c r="B80" s="69" t="str">
        <f>C69</f>
        <v>Veselý Martin (TJ Sokol Kosmonosy)</v>
      </c>
      <c r="C80" s="69" t="e">
        <f>#REF!</f>
        <v>#REF!</v>
      </c>
      <c r="D80" s="10" t="s">
        <v>290</v>
      </c>
      <c r="E80" s="69" t="str">
        <f>C71</f>
        <v>Junek Jan (TJ Sokol Králův Dvůr)</v>
      </c>
      <c r="F80" s="69" t="str">
        <f>C71</f>
        <v>Junek Jan (TJ Sokol Králův Dvůr)</v>
      </c>
      <c r="G80" s="69"/>
      <c r="H80" s="25">
        <v>10</v>
      </c>
      <c r="I80" s="25">
        <v>-5</v>
      </c>
      <c r="J80" s="25">
        <v>9</v>
      </c>
      <c r="K80" s="25">
        <v>-3</v>
      </c>
      <c r="L80" s="25">
        <v>7</v>
      </c>
      <c r="M80" s="10" t="str">
        <f>IF(H80="","",IF(AND(K80="",J80&lt;0),"0:3",IF(AND(K80="",J80&gt;=0),"3:0",IF(AND(L80="",K80&lt;0),"1:3",IF(AND(L80="",K80&gt;=0),"3:1",IF(L80&lt;0,"2:3","3:2"))))))</f>
        <v>3:2</v>
      </c>
    </row>
    <row r="81" spans="2:13" ht="15">
      <c r="B81" s="69" t="str">
        <f>C70</f>
        <v>Pinkava Pavel (TTC Příbram)</v>
      </c>
      <c r="C81" s="69" t="e">
        <f>#REF!</f>
        <v>#REF!</v>
      </c>
      <c r="D81" s="10" t="s">
        <v>290</v>
      </c>
      <c r="E81" s="69" t="str">
        <f>C68</f>
        <v>Kračmer Matěj (TJ Sokol Králův Dvůr)</v>
      </c>
      <c r="F81" s="69" t="str">
        <f>C68</f>
        <v>Kračmer Matěj (TJ Sokol Králův Dvůr)</v>
      </c>
      <c r="G81" s="69"/>
      <c r="H81" s="25">
        <v>10</v>
      </c>
      <c r="I81" s="25">
        <v>-2</v>
      </c>
      <c r="J81" s="25">
        <v>-4</v>
      </c>
      <c r="K81" s="25">
        <v>-4</v>
      </c>
      <c r="L81" s="25"/>
      <c r="M81" s="10" t="str">
        <f>IF(H81="","",IF(AND(K81="",J81&lt;0),"0:3",IF(AND(K81="",J81&gt;=0),"3:0",IF(AND(L81="",K81&lt;0),"1:3",IF(AND(L81="",K81&gt;=0),"3:1",IF(L81&lt;0,"2:3","3:2"))))))</f>
        <v>1:3</v>
      </c>
    </row>
    <row r="82" ht="15.75" thickBot="1"/>
    <row r="83" spans="1:11" ht="42" customHeight="1" thickBot="1">
      <c r="A83" s="28">
        <v>6</v>
      </c>
      <c r="B83" s="74" t="s">
        <v>389</v>
      </c>
      <c r="C83" s="75"/>
      <c r="D83" s="76"/>
      <c r="E83" s="13" t="str">
        <f>C84</f>
        <v>Průša Jan (TJ Sokol Buštěhrad)</v>
      </c>
      <c r="F83" s="14" t="str">
        <f>C85</f>
        <v>Fridrichová Nikola (TJ Jizera Káraný)</v>
      </c>
      <c r="G83" s="14" t="str">
        <f>C86</f>
        <v>Pokorná Bára (TJ Jizera Káraný)</v>
      </c>
      <c r="H83" s="14" t="str">
        <f>C87</f>
        <v>Kábele Jiří (TTC Příbram)</v>
      </c>
      <c r="I83" s="13" t="s">
        <v>280</v>
      </c>
      <c r="J83" s="14" t="s">
        <v>281</v>
      </c>
      <c r="K83" s="15" t="s">
        <v>282</v>
      </c>
    </row>
    <row r="84" spans="1:12" ht="15">
      <c r="A84" s="28" t="str">
        <f>CONCATENATE($A$83,"_",K84)</f>
        <v>6_2</v>
      </c>
      <c r="B84" s="16" t="s">
        <v>307</v>
      </c>
      <c r="C84" s="77" t="str">
        <f>VLOOKUP(B84,$A$19:$H$22,3,0)</f>
        <v>Průša Jan (TJ Sokol Buštěhrad)</v>
      </c>
      <c r="D84" s="78"/>
      <c r="E84" s="17" t="s">
        <v>279</v>
      </c>
      <c r="F84" s="18" t="str">
        <f>M94</f>
        <v>3:0</v>
      </c>
      <c r="G84" s="18" t="str">
        <f>CONCATENATE(RIGHT(E86,1),MID(E86,2,1),LEFT(E86,1))</f>
        <v>0:3</v>
      </c>
      <c r="H84" s="18" t="str">
        <f>M90</f>
        <v>3:1</v>
      </c>
      <c r="I84" s="19" t="str">
        <f>CONCATENATE(LEFT(F84,1)+LEFT(G84,1)+LEFT(H84,1),":",RIGHT(F84,1)+RIGHT(G84,1)+RIGHT(H84,1))</f>
        <v>6:4</v>
      </c>
      <c r="J84" s="18">
        <f>IF(ISERROR(I84),"",IF(LEFT(F84,1)="3",2,1)+IF(LEFT(G84,1)="3",2,1)+IF(LEFT(H84,1)="3",2,1))</f>
        <v>5</v>
      </c>
      <c r="K84" s="22">
        <v>2</v>
      </c>
      <c r="L84" s="55" t="s">
        <v>589</v>
      </c>
    </row>
    <row r="85" spans="1:12" ht="15">
      <c r="A85" s="28" t="str">
        <f>CONCATENATE($A$83,"_",K85)</f>
        <v>6_3</v>
      </c>
      <c r="B85" s="20" t="s">
        <v>313</v>
      </c>
      <c r="C85" s="79" t="str">
        <f>VLOOKUP(B85,$A$19:$H$22,3,0)</f>
        <v>Fridrichová Nikola (TJ Jizera Káraný)</v>
      </c>
      <c r="D85" s="80"/>
      <c r="E85" s="11" t="str">
        <f>CONCATENATE(RIGHT(F84,1),MID(F84,2,1),LEFT(F84,1))</f>
        <v>0:3</v>
      </c>
      <c r="F85" s="3" t="s">
        <v>279</v>
      </c>
      <c r="G85" s="4" t="str">
        <f>M91</f>
        <v>3:2</v>
      </c>
      <c r="H85" s="4" t="str">
        <f>M96</f>
        <v>3:1</v>
      </c>
      <c r="I85" s="5" t="str">
        <f>CONCATENATE(LEFT(E85,1)+LEFT(G85,1)+LEFT(H85,1),":",RIGHT(E85,1)+RIGHT(G85,1)+RIGHT(H85,1))</f>
        <v>6:6</v>
      </c>
      <c r="J85" s="4">
        <f>IF(ISERROR(I85),"",IF(LEFT(E85,1)="3",2,1)+IF(LEFT(G85,1)="3",2,1)+IF(LEFT(H85,1)="3",2,1))</f>
        <v>5</v>
      </c>
      <c r="K85" s="23">
        <v>3</v>
      </c>
      <c r="L85" s="55" t="s">
        <v>596</v>
      </c>
    </row>
    <row r="86" spans="1:12" ht="15">
      <c r="A86" s="28" t="str">
        <f>CONCATENATE($A$83,"_",K86)</f>
        <v>6_1</v>
      </c>
      <c r="B86" s="20" t="s">
        <v>314</v>
      </c>
      <c r="C86" s="79" t="str">
        <f>VLOOKUP(B86,$A$35:$H$38,3,0)</f>
        <v>Pokorná Bára (TJ Jizera Káraný)</v>
      </c>
      <c r="D86" s="80"/>
      <c r="E86" s="11" t="str">
        <f>M97</f>
        <v>3:0</v>
      </c>
      <c r="F86" s="4" t="str">
        <f>CONCATENATE(RIGHT(G85,1),MID(G85,2,1),LEFT(G85,1))</f>
        <v>2:3</v>
      </c>
      <c r="G86" s="3" t="s">
        <v>279</v>
      </c>
      <c r="H86" s="4" t="str">
        <f>CONCATENATE(RIGHT(G87,1),MID(G87,2,1),LEFT(G87,1))</f>
        <v>3:0</v>
      </c>
      <c r="I86" s="5" t="str">
        <f>CONCATENATE(LEFT(E86,1)+LEFT(F86,1)+LEFT(H86,1),":",RIGHT(E86,1)+RIGHT(F86,1)+RIGHT(H86,1))</f>
        <v>8:3</v>
      </c>
      <c r="J86" s="4">
        <f>IF(ISERROR(I86),"",IF(LEFT(E86,1)="3",2,1)+IF(LEFT(F86,1)="3",2,1)+IF(LEFT(H86,1)="3",2,1))</f>
        <v>5</v>
      </c>
      <c r="K86" s="23">
        <v>1</v>
      </c>
      <c r="L86" s="55" t="s">
        <v>597</v>
      </c>
    </row>
    <row r="87" spans="1:11" ht="15.75" thickBot="1">
      <c r="A87" s="28" t="str">
        <f>CONCATENATE($A$83,"_",K87)</f>
        <v>6_4</v>
      </c>
      <c r="B87" s="21" t="s">
        <v>315</v>
      </c>
      <c r="C87" s="72" t="str">
        <f>VLOOKUP(B87,$A$35:$H$38,3,0)</f>
        <v>Kábele Jiří (TTC Příbram)</v>
      </c>
      <c r="D87" s="73"/>
      <c r="E87" s="12" t="str">
        <f>CONCATENATE(RIGHT(H84,1),MID(H84,2,1),LEFT(H84,1))</f>
        <v>1:3</v>
      </c>
      <c r="F87" s="6" t="str">
        <f>CONCATENATE(RIGHT(H85,1),MID(H85,2,1),LEFT(H85,1))</f>
        <v>1:3</v>
      </c>
      <c r="G87" s="6" t="str">
        <f>M93</f>
        <v>0:3</v>
      </c>
      <c r="H87" s="7" t="s">
        <v>279</v>
      </c>
      <c r="I87" s="8" t="str">
        <f>CONCATENATE(LEFT(E87,1)+LEFT(F87,1)+LEFT(G87,1),":",RIGHT(E87,1)+RIGHT(F87,1)+RIGHT(G87,1))</f>
        <v>2:9</v>
      </c>
      <c r="J87" s="6">
        <f>IF(ISERROR(I87),"",IF(LEFT(E87,1)="3",2,1)+IF(LEFT(F87,1)="3",2,1)+IF(LEFT(G87,1)="3",2,1))</f>
        <v>3</v>
      </c>
      <c r="K87" s="24">
        <v>4</v>
      </c>
    </row>
    <row r="88" ht="15.75" customHeight="1"/>
    <row r="89" spans="2:13" ht="15">
      <c r="B89" s="70" t="s">
        <v>283</v>
      </c>
      <c r="C89" s="70"/>
      <c r="D89" s="70"/>
      <c r="E89" s="70"/>
      <c r="F89" s="70"/>
      <c r="G89" s="70"/>
      <c r="H89" s="9" t="s">
        <v>284</v>
      </c>
      <c r="I89" s="9" t="s">
        <v>285</v>
      </c>
      <c r="J89" s="9" t="s">
        <v>286</v>
      </c>
      <c r="K89" s="9" t="s">
        <v>287</v>
      </c>
      <c r="L89" s="9" t="s">
        <v>288</v>
      </c>
      <c r="M89" s="9" t="s">
        <v>289</v>
      </c>
    </row>
    <row r="90" spans="2:13" ht="15">
      <c r="B90" s="69" t="str">
        <f>C84</f>
        <v>Průša Jan (TJ Sokol Buštěhrad)</v>
      </c>
      <c r="C90" s="69"/>
      <c r="D90" s="10" t="s">
        <v>290</v>
      </c>
      <c r="E90" s="69" t="str">
        <f>C87</f>
        <v>Kábele Jiří (TTC Příbram)</v>
      </c>
      <c r="F90" s="69"/>
      <c r="G90" s="69"/>
      <c r="H90" s="25">
        <v>6</v>
      </c>
      <c r="I90" s="25">
        <v>4</v>
      </c>
      <c r="J90" s="25">
        <v>-11</v>
      </c>
      <c r="K90" s="25">
        <v>7</v>
      </c>
      <c r="L90" s="25"/>
      <c r="M90" s="10" t="str">
        <f>IF(H90="","",IF(AND(K90="",J90&lt;0),"0:3",IF(AND(K90="",J90&gt;=0),"3:0",IF(AND(L90="",K90&lt;0),"1:3",IF(AND(L90="",K90&gt;=0),"3:1",IF(L90&lt;0,"2:3","3:2"))))))</f>
        <v>3:1</v>
      </c>
    </row>
    <row r="91" spans="2:13" ht="15">
      <c r="B91" s="69" t="str">
        <f>C85</f>
        <v>Fridrichová Nikola (TJ Jizera Káraný)</v>
      </c>
      <c r="C91" s="69" t="e">
        <f>#REF!</f>
        <v>#REF!</v>
      </c>
      <c r="D91" s="10" t="s">
        <v>290</v>
      </c>
      <c r="E91" s="69" t="str">
        <f>C86</f>
        <v>Pokorná Bára (TJ Jizera Káraný)</v>
      </c>
      <c r="F91" s="69" t="str">
        <f>C86</f>
        <v>Pokorná Bára (TJ Jizera Káraný)</v>
      </c>
      <c r="G91" s="69"/>
      <c r="H91" s="25">
        <v>-1</v>
      </c>
      <c r="I91" s="25">
        <v>-9</v>
      </c>
      <c r="J91" s="25">
        <v>5</v>
      </c>
      <c r="K91" s="25">
        <v>6</v>
      </c>
      <c r="L91" s="25">
        <v>6</v>
      </c>
      <c r="M91" s="10" t="str">
        <f>IF(H91="","",IF(AND(K91="",J91&lt;0),"0:3",IF(AND(K91="",J91&gt;=0),"3:0",IF(AND(L91="",K91&lt;0),"1:3",IF(AND(L91="",K91&gt;=0),"3:1",IF(L91&lt;0,"2:3","3:2"))))))</f>
        <v>3:2</v>
      </c>
    </row>
    <row r="92" spans="2:13" ht="15">
      <c r="B92" s="70" t="s">
        <v>291</v>
      </c>
      <c r="C92" s="70"/>
      <c r="D92" s="70"/>
      <c r="E92" s="70"/>
      <c r="F92" s="70"/>
      <c r="G92" s="70"/>
      <c r="H92" s="9" t="s">
        <v>284</v>
      </c>
      <c r="I92" s="9" t="s">
        <v>285</v>
      </c>
      <c r="J92" s="9" t="s">
        <v>286</v>
      </c>
      <c r="K92" s="9" t="s">
        <v>287</v>
      </c>
      <c r="L92" s="9" t="s">
        <v>288</v>
      </c>
      <c r="M92" s="9" t="s">
        <v>289</v>
      </c>
    </row>
    <row r="93" spans="2:13" ht="15">
      <c r="B93" s="69" t="str">
        <f>C87</f>
        <v>Kábele Jiří (TTC Příbram)</v>
      </c>
      <c r="C93" s="69" t="str">
        <f>C87</f>
        <v>Kábele Jiří (TTC Příbram)</v>
      </c>
      <c r="D93" s="10" t="s">
        <v>290</v>
      </c>
      <c r="E93" s="69" t="str">
        <f>C86</f>
        <v>Pokorná Bára (TJ Jizera Káraný)</v>
      </c>
      <c r="F93" s="69" t="str">
        <f>C86</f>
        <v>Pokorná Bára (TJ Jizera Káraný)</v>
      </c>
      <c r="G93" s="69"/>
      <c r="H93" s="25">
        <v>-5</v>
      </c>
      <c r="I93" s="25">
        <v>-6</v>
      </c>
      <c r="J93" s="25">
        <v>-9</v>
      </c>
      <c r="K93" s="25"/>
      <c r="L93" s="25"/>
      <c r="M93" s="10" t="str">
        <f>IF(H93="","",IF(AND(K93="",J93&lt;0),"0:3",IF(AND(K93="",J93&gt;=0),"3:0",IF(AND(L93="",K93&lt;0),"1:3",IF(AND(L93="",K93&gt;=0),"3:1",IF(L93&lt;0,"2:3","3:2"))))))</f>
        <v>0:3</v>
      </c>
    </row>
    <row r="94" spans="2:13" ht="15">
      <c r="B94" s="69" t="str">
        <f>C84</f>
        <v>Průša Jan (TJ Sokol Buštěhrad)</v>
      </c>
      <c r="C94" s="69" t="str">
        <f>C85</f>
        <v>Fridrichová Nikola (TJ Jizera Káraný)</v>
      </c>
      <c r="D94" s="10" t="s">
        <v>290</v>
      </c>
      <c r="E94" s="69" t="str">
        <f>C85</f>
        <v>Fridrichová Nikola (TJ Jizera Káraný)</v>
      </c>
      <c r="F94" s="69" t="str">
        <f>C85</f>
        <v>Fridrichová Nikola (TJ Jizera Káraný)</v>
      </c>
      <c r="G94" s="69"/>
      <c r="H94" s="25">
        <v>16</v>
      </c>
      <c r="I94" s="25">
        <v>2</v>
      </c>
      <c r="J94" s="25">
        <v>9</v>
      </c>
      <c r="K94" s="25"/>
      <c r="L94" s="25"/>
      <c r="M94" s="10" t="str">
        <f>IF(H94="","",IF(AND(K94="",J94&lt;0),"0:3",IF(AND(K94="",J94&gt;=0),"3:0",IF(AND(L94="",K94&lt;0),"1:3",IF(AND(L94="",K94&gt;=0),"3:1",IF(L94&lt;0,"2:3","3:2"))))))</f>
        <v>3:0</v>
      </c>
    </row>
    <row r="95" spans="2:13" ht="15">
      <c r="B95" s="70" t="s">
        <v>292</v>
      </c>
      <c r="C95" s="70"/>
      <c r="D95" s="70"/>
      <c r="E95" s="70"/>
      <c r="F95" s="70"/>
      <c r="G95" s="70"/>
      <c r="H95" s="9" t="s">
        <v>284</v>
      </c>
      <c r="I95" s="9" t="s">
        <v>285</v>
      </c>
      <c r="J95" s="9" t="s">
        <v>286</v>
      </c>
      <c r="K95" s="9" t="s">
        <v>287</v>
      </c>
      <c r="L95" s="9" t="s">
        <v>288</v>
      </c>
      <c r="M95" s="9" t="s">
        <v>289</v>
      </c>
    </row>
    <row r="96" spans="2:13" ht="15">
      <c r="B96" s="69" t="str">
        <f>C85</f>
        <v>Fridrichová Nikola (TJ Jizera Káraný)</v>
      </c>
      <c r="C96" s="69" t="e">
        <f>#REF!</f>
        <v>#REF!</v>
      </c>
      <c r="D96" s="10" t="s">
        <v>290</v>
      </c>
      <c r="E96" s="69" t="str">
        <f>C87</f>
        <v>Kábele Jiří (TTC Příbram)</v>
      </c>
      <c r="F96" s="69" t="str">
        <f>C87</f>
        <v>Kábele Jiří (TTC Příbram)</v>
      </c>
      <c r="G96" s="69"/>
      <c r="H96" s="25">
        <v>-10</v>
      </c>
      <c r="I96" s="25">
        <v>5</v>
      </c>
      <c r="J96" s="25">
        <v>4</v>
      </c>
      <c r="K96" s="25">
        <v>8</v>
      </c>
      <c r="L96" s="25"/>
      <c r="M96" s="10" t="str">
        <f>IF(H96="","",IF(AND(K96="",J96&lt;0),"0:3",IF(AND(K96="",J96&gt;=0),"3:0",IF(AND(L96="",K96&lt;0),"1:3",IF(AND(L96="",K96&gt;=0),"3:1",IF(L96&lt;0,"2:3","3:2"))))))</f>
        <v>3:1</v>
      </c>
    </row>
    <row r="97" spans="2:13" ht="15">
      <c r="B97" s="69" t="str">
        <f>C86</f>
        <v>Pokorná Bára (TJ Jizera Káraný)</v>
      </c>
      <c r="C97" s="69" t="e">
        <f>#REF!</f>
        <v>#REF!</v>
      </c>
      <c r="D97" s="10" t="s">
        <v>290</v>
      </c>
      <c r="E97" s="69" t="str">
        <f>C84</f>
        <v>Průša Jan (TJ Sokol Buštěhrad)</v>
      </c>
      <c r="F97" s="69" t="str">
        <f>C84</f>
        <v>Průša Jan (TJ Sokol Buštěhrad)</v>
      </c>
      <c r="G97" s="69"/>
      <c r="H97" s="25">
        <v>6</v>
      </c>
      <c r="I97" s="25">
        <v>3</v>
      </c>
      <c r="J97" s="25">
        <v>6</v>
      </c>
      <c r="K97" s="25"/>
      <c r="L97" s="25"/>
      <c r="M97" s="10" t="str">
        <f>IF(H97="","",IF(AND(K97="",J97&lt;0),"0:3",IF(AND(K97="",J97&gt;=0),"3:0",IF(AND(L97="",K97&lt;0),"1:3",IF(AND(L97="",K97&gt;=0),"3:1",IF(L97&lt;0,"2:3","3:2"))))))</f>
        <v>3:0</v>
      </c>
    </row>
    <row r="99" ht="15.75" thickBot="1"/>
    <row r="100" spans="1:11" ht="42" customHeight="1" thickBot="1">
      <c r="A100" s="28">
        <v>7</v>
      </c>
      <c r="B100" s="74" t="s">
        <v>390</v>
      </c>
      <c r="C100" s="75"/>
      <c r="D100" s="76"/>
      <c r="E100" s="13" t="str">
        <f>C101</f>
        <v>Melenec Matěj (TJ Sokol Králův Dvůr)</v>
      </c>
      <c r="F100" s="14" t="str">
        <f>C102</f>
        <v>Silavecká Julie (TTC Příbram)</v>
      </c>
      <c r="G100" s="14" t="str">
        <f>C103</f>
        <v>Rada Jonáš (TJ Sokol Králův Dvůr)</v>
      </c>
      <c r="H100" s="14" t="str">
        <f>C104</f>
        <v>Šnajdr Jakub (TJ Spartak Čelákovice)</v>
      </c>
      <c r="I100" s="13" t="s">
        <v>280</v>
      </c>
      <c r="J100" s="14" t="s">
        <v>281</v>
      </c>
      <c r="K100" s="15" t="s">
        <v>282</v>
      </c>
    </row>
    <row r="101" spans="1:11" ht="15">
      <c r="A101" s="28" t="str">
        <f>CONCATENATE($A$100,"_",K101)</f>
        <v>7_3</v>
      </c>
      <c r="B101" s="16" t="s">
        <v>316</v>
      </c>
      <c r="C101" s="77" t="str">
        <f>VLOOKUP(B101,$A$19:$H$22,3,0)</f>
        <v>Melenec Matěj (TJ Sokol Králův Dvůr)</v>
      </c>
      <c r="D101" s="78"/>
      <c r="E101" s="17" t="s">
        <v>279</v>
      </c>
      <c r="F101" s="18" t="str">
        <f>M111</f>
        <v>3:2</v>
      </c>
      <c r="G101" s="18" t="str">
        <f>CONCATENATE(RIGHT(E103,1),MID(E103,2,1),LEFT(E103,1))</f>
        <v>1:3</v>
      </c>
      <c r="H101" s="18" t="str">
        <f>M107</f>
        <v>0:3</v>
      </c>
      <c r="I101" s="19" t="str">
        <f>CONCATENATE(LEFT(F101,1)+LEFT(G101,1)+LEFT(H101,1),":",RIGHT(F101,1)+RIGHT(G101,1)+RIGHT(H101,1))</f>
        <v>4:8</v>
      </c>
      <c r="J101" s="18">
        <f>IF(ISERROR(I101),"",IF(LEFT(F101,1)="3",2,1)+IF(LEFT(G101,1)="3",2,1)+IF(LEFT(H101,1)="3",2,1))</f>
        <v>4</v>
      </c>
      <c r="K101" s="22">
        <v>3</v>
      </c>
    </row>
    <row r="102" spans="1:11" ht="15">
      <c r="A102" s="28" t="str">
        <f>CONCATENATE($A$100,"_",K102)</f>
        <v>7_4</v>
      </c>
      <c r="B102" s="20" t="s">
        <v>309</v>
      </c>
      <c r="C102" s="79" t="str">
        <f>VLOOKUP(B102,$A$19:$H$22,3,0)</f>
        <v>Silavecká Julie (TTC Příbram)</v>
      </c>
      <c r="D102" s="80"/>
      <c r="E102" s="11" t="str">
        <f>CONCATENATE(RIGHT(F101,1),MID(F101,2,1),LEFT(F101,1))</f>
        <v>2:3</v>
      </c>
      <c r="F102" s="3" t="s">
        <v>279</v>
      </c>
      <c r="G102" s="4" t="str">
        <f>M108</f>
        <v>0:3</v>
      </c>
      <c r="H102" s="4" t="str">
        <f>M113</f>
        <v>0:3</v>
      </c>
      <c r="I102" s="5" t="str">
        <f>CONCATENATE(LEFT(E102,1)+LEFT(G102,1)+LEFT(H102,1),":",RIGHT(E102,1)+RIGHT(G102,1)+RIGHT(H102,1))</f>
        <v>2:9</v>
      </c>
      <c r="J102" s="4">
        <f>IF(ISERROR(I102),"",IF(LEFT(E102,1)="3",2,1)+IF(LEFT(G102,1)="3",2,1)+IF(LEFT(H102,1)="3",2,1))</f>
        <v>3</v>
      </c>
      <c r="K102" s="23">
        <v>4</v>
      </c>
    </row>
    <row r="103" spans="1:11" ht="15">
      <c r="A103" s="28" t="str">
        <f>CONCATENATE($A$100,"_",K103)</f>
        <v>7_1</v>
      </c>
      <c r="B103" s="20" t="s">
        <v>317</v>
      </c>
      <c r="C103" s="79" t="str">
        <f>VLOOKUP(B103,$A$35:$H$38,3,0)</f>
        <v>Rada Jonáš (TJ Sokol Králův Dvůr)</v>
      </c>
      <c r="D103" s="80"/>
      <c r="E103" s="11" t="str">
        <f>M114</f>
        <v>3:1</v>
      </c>
      <c r="F103" s="4" t="str">
        <f>CONCATENATE(RIGHT(G102,1),MID(G102,2,1),LEFT(G102,1))</f>
        <v>3:0</v>
      </c>
      <c r="G103" s="3" t="s">
        <v>279</v>
      </c>
      <c r="H103" s="4" t="str">
        <f>CONCATENATE(RIGHT(G104,1),MID(G104,2,1),LEFT(G104,1))</f>
        <v>3:2</v>
      </c>
      <c r="I103" s="5" t="str">
        <f>CONCATENATE(LEFT(E103,1)+LEFT(F103,1)+LEFT(H103,1),":",RIGHT(E103,1)+RIGHT(F103,1)+RIGHT(H103,1))</f>
        <v>9:3</v>
      </c>
      <c r="J103" s="4">
        <f>IF(ISERROR(I103),"",IF(LEFT(E103,1)="3",2,1)+IF(LEFT(F103,1)="3",2,1)+IF(LEFT(H103,1)="3",2,1))</f>
        <v>6</v>
      </c>
      <c r="K103" s="23">
        <v>1</v>
      </c>
    </row>
    <row r="104" spans="1:11" ht="15.75" thickBot="1">
      <c r="A104" s="28" t="str">
        <f>CONCATENATE($A$100,"_",K104)</f>
        <v>7_2</v>
      </c>
      <c r="B104" s="21" t="s">
        <v>318</v>
      </c>
      <c r="C104" s="72" t="str">
        <f>VLOOKUP(B104,$A$35:$H$38,3,0)</f>
        <v>Šnajdr Jakub (TJ Spartak Čelákovice)</v>
      </c>
      <c r="D104" s="73"/>
      <c r="E104" s="12" t="str">
        <f>CONCATENATE(RIGHT(H101,1),MID(H101,2,1),LEFT(H101,1))</f>
        <v>3:0</v>
      </c>
      <c r="F104" s="6" t="str">
        <f>CONCATENATE(RIGHT(H102,1),MID(H102,2,1),LEFT(H102,1))</f>
        <v>3:0</v>
      </c>
      <c r="G104" s="6" t="str">
        <f>M110</f>
        <v>2:3</v>
      </c>
      <c r="H104" s="7" t="s">
        <v>279</v>
      </c>
      <c r="I104" s="8" t="str">
        <f>CONCATENATE(LEFT(E104,1)+LEFT(F104,1)+LEFT(G104,1),":",RIGHT(E104,1)+RIGHT(F104,1)+RIGHT(G104,1))</f>
        <v>8:3</v>
      </c>
      <c r="J104" s="6">
        <f>IF(ISERROR(I104),"",IF(LEFT(E104,1)="3",2,1)+IF(LEFT(F104,1)="3",2,1)+IF(LEFT(G104,1)="3",2,1))</f>
        <v>5</v>
      </c>
      <c r="K104" s="24">
        <v>2</v>
      </c>
    </row>
    <row r="105" ht="15.75" customHeight="1"/>
    <row r="106" spans="2:13" ht="15">
      <c r="B106" s="70" t="s">
        <v>283</v>
      </c>
      <c r="C106" s="70"/>
      <c r="D106" s="70"/>
      <c r="E106" s="70"/>
      <c r="F106" s="70"/>
      <c r="G106" s="70"/>
      <c r="H106" s="9" t="s">
        <v>284</v>
      </c>
      <c r="I106" s="9" t="s">
        <v>285</v>
      </c>
      <c r="J106" s="9" t="s">
        <v>286</v>
      </c>
      <c r="K106" s="9" t="s">
        <v>287</v>
      </c>
      <c r="L106" s="9" t="s">
        <v>288</v>
      </c>
      <c r="M106" s="9" t="s">
        <v>289</v>
      </c>
    </row>
    <row r="107" spans="2:13" ht="15">
      <c r="B107" s="69" t="str">
        <f>C101</f>
        <v>Melenec Matěj (TJ Sokol Králův Dvůr)</v>
      </c>
      <c r="C107" s="69"/>
      <c r="D107" s="10" t="s">
        <v>290</v>
      </c>
      <c r="E107" s="69" t="str">
        <f>C104</f>
        <v>Šnajdr Jakub (TJ Spartak Čelákovice)</v>
      </c>
      <c r="F107" s="69"/>
      <c r="G107" s="69"/>
      <c r="H107" s="25">
        <v>-1</v>
      </c>
      <c r="I107" s="25">
        <v>-7</v>
      </c>
      <c r="J107" s="25">
        <v>-14</v>
      </c>
      <c r="K107" s="25"/>
      <c r="L107" s="25"/>
      <c r="M107" s="10" t="str">
        <f>IF(H107="","",IF(AND(K107="",J107&lt;0),"0:3",IF(AND(K107="",J107&gt;=0),"3:0",IF(AND(L107="",K107&lt;0),"1:3",IF(AND(L107="",K107&gt;=0),"3:1",IF(L107&lt;0,"2:3","3:2"))))))</f>
        <v>0:3</v>
      </c>
    </row>
    <row r="108" spans="2:13" ht="15">
      <c r="B108" s="69" t="str">
        <f>C102</f>
        <v>Silavecká Julie (TTC Příbram)</v>
      </c>
      <c r="C108" s="69" t="e">
        <f>#REF!</f>
        <v>#REF!</v>
      </c>
      <c r="D108" s="10" t="s">
        <v>290</v>
      </c>
      <c r="E108" s="69" t="str">
        <f>C103</f>
        <v>Rada Jonáš (TJ Sokol Králův Dvůr)</v>
      </c>
      <c r="F108" s="69" t="str">
        <f>C103</f>
        <v>Rada Jonáš (TJ Sokol Králův Dvůr)</v>
      </c>
      <c r="G108" s="69"/>
      <c r="H108" s="25">
        <v>-9</v>
      </c>
      <c r="I108" s="25">
        <v>-6</v>
      </c>
      <c r="J108" s="25">
        <v>-8</v>
      </c>
      <c r="K108" s="25"/>
      <c r="L108" s="25"/>
      <c r="M108" s="10" t="str">
        <f>IF(H108="","",IF(AND(K108="",J108&lt;0),"0:3",IF(AND(K108="",J108&gt;=0),"3:0",IF(AND(L108="",K108&lt;0),"1:3",IF(AND(L108="",K108&gt;=0),"3:1",IF(L108&lt;0,"2:3","3:2"))))))</f>
        <v>0:3</v>
      </c>
    </row>
    <row r="109" spans="2:13" ht="15">
      <c r="B109" s="70" t="s">
        <v>291</v>
      </c>
      <c r="C109" s="70"/>
      <c r="D109" s="70"/>
      <c r="E109" s="70"/>
      <c r="F109" s="70"/>
      <c r="G109" s="70"/>
      <c r="H109" s="9" t="s">
        <v>284</v>
      </c>
      <c r="I109" s="9" t="s">
        <v>285</v>
      </c>
      <c r="J109" s="9" t="s">
        <v>286</v>
      </c>
      <c r="K109" s="9" t="s">
        <v>287</v>
      </c>
      <c r="L109" s="9" t="s">
        <v>288</v>
      </c>
      <c r="M109" s="9" t="s">
        <v>289</v>
      </c>
    </row>
    <row r="110" spans="2:13" ht="15">
      <c r="B110" s="69" t="str">
        <f>C104</f>
        <v>Šnajdr Jakub (TJ Spartak Čelákovice)</v>
      </c>
      <c r="C110" s="69" t="str">
        <f>C104</f>
        <v>Šnajdr Jakub (TJ Spartak Čelákovice)</v>
      </c>
      <c r="D110" s="10" t="s">
        <v>290</v>
      </c>
      <c r="E110" s="69" t="str">
        <f>C103</f>
        <v>Rada Jonáš (TJ Sokol Králův Dvůr)</v>
      </c>
      <c r="F110" s="69" t="str">
        <f>C103</f>
        <v>Rada Jonáš (TJ Sokol Králův Dvůr)</v>
      </c>
      <c r="G110" s="69"/>
      <c r="H110" s="25">
        <v>1</v>
      </c>
      <c r="I110" s="25">
        <v>-4</v>
      </c>
      <c r="J110" s="25">
        <v>-10</v>
      </c>
      <c r="K110" s="25">
        <v>6</v>
      </c>
      <c r="L110" s="25">
        <v>-9</v>
      </c>
      <c r="M110" s="10" t="str">
        <f>IF(H110="","",IF(AND(K110="",J110&lt;0),"0:3",IF(AND(K110="",J110&gt;=0),"3:0",IF(AND(L110="",K110&lt;0),"1:3",IF(AND(L110="",K110&gt;=0),"3:1",IF(L110&lt;0,"2:3","3:2"))))))</f>
        <v>2:3</v>
      </c>
    </row>
    <row r="111" spans="2:13" ht="15">
      <c r="B111" s="69" t="str">
        <f>C101</f>
        <v>Melenec Matěj (TJ Sokol Králův Dvůr)</v>
      </c>
      <c r="C111" s="69" t="str">
        <f>C102</f>
        <v>Silavecká Julie (TTC Příbram)</v>
      </c>
      <c r="D111" s="10" t="s">
        <v>290</v>
      </c>
      <c r="E111" s="69" t="str">
        <f>C102</f>
        <v>Silavecká Julie (TTC Příbram)</v>
      </c>
      <c r="F111" s="69" t="str">
        <f>C102</f>
        <v>Silavecká Julie (TTC Příbram)</v>
      </c>
      <c r="G111" s="69"/>
      <c r="H111" s="25">
        <v>-8</v>
      </c>
      <c r="I111" s="25">
        <v>8</v>
      </c>
      <c r="J111" s="25">
        <v>-8</v>
      </c>
      <c r="K111" s="25">
        <v>8</v>
      </c>
      <c r="L111" s="25">
        <v>17</v>
      </c>
      <c r="M111" s="10" t="str">
        <f>IF(H111="","",IF(AND(K111="",J111&lt;0),"0:3",IF(AND(K111="",J111&gt;=0),"3:0",IF(AND(L111="",K111&lt;0),"1:3",IF(AND(L111="",K111&gt;=0),"3:1",IF(L111&lt;0,"2:3","3:2"))))))</f>
        <v>3:2</v>
      </c>
    </row>
    <row r="112" spans="2:13" ht="15">
      <c r="B112" s="70" t="s">
        <v>292</v>
      </c>
      <c r="C112" s="70"/>
      <c r="D112" s="70"/>
      <c r="E112" s="70"/>
      <c r="F112" s="70"/>
      <c r="G112" s="70"/>
      <c r="H112" s="9" t="s">
        <v>284</v>
      </c>
      <c r="I112" s="9" t="s">
        <v>285</v>
      </c>
      <c r="J112" s="9" t="s">
        <v>286</v>
      </c>
      <c r="K112" s="9" t="s">
        <v>287</v>
      </c>
      <c r="L112" s="9" t="s">
        <v>288</v>
      </c>
      <c r="M112" s="9" t="s">
        <v>289</v>
      </c>
    </row>
    <row r="113" spans="2:13" ht="15">
      <c r="B113" s="69" t="str">
        <f>C102</f>
        <v>Silavecká Julie (TTC Příbram)</v>
      </c>
      <c r="C113" s="69" t="e">
        <f>#REF!</f>
        <v>#REF!</v>
      </c>
      <c r="D113" s="10" t="s">
        <v>290</v>
      </c>
      <c r="E113" s="69" t="str">
        <f>C104</f>
        <v>Šnajdr Jakub (TJ Spartak Čelákovice)</v>
      </c>
      <c r="F113" s="69" t="str">
        <f>C104</f>
        <v>Šnajdr Jakub (TJ Spartak Čelákovice)</v>
      </c>
      <c r="G113" s="69"/>
      <c r="H113" s="25">
        <v>-3</v>
      </c>
      <c r="I113" s="25">
        <v>-4</v>
      </c>
      <c r="J113" s="25">
        <v>-7</v>
      </c>
      <c r="K113" s="25"/>
      <c r="L113" s="25"/>
      <c r="M113" s="10" t="str">
        <f>IF(H113="","",IF(AND(K113="",J113&lt;0),"0:3",IF(AND(K113="",J113&gt;=0),"3:0",IF(AND(L113="",K113&lt;0),"1:3",IF(AND(L113="",K113&gt;=0),"3:1",IF(L113&lt;0,"2:3","3:2"))))))</f>
        <v>0:3</v>
      </c>
    </row>
    <row r="114" spans="2:13" ht="15">
      <c r="B114" s="69" t="str">
        <f>C103</f>
        <v>Rada Jonáš (TJ Sokol Králův Dvůr)</v>
      </c>
      <c r="C114" s="69" t="e">
        <f>#REF!</f>
        <v>#REF!</v>
      </c>
      <c r="D114" s="10" t="s">
        <v>290</v>
      </c>
      <c r="E114" s="69" t="str">
        <f>C101</f>
        <v>Melenec Matěj (TJ Sokol Králův Dvůr)</v>
      </c>
      <c r="F114" s="69" t="str">
        <f>C101</f>
        <v>Melenec Matěj (TJ Sokol Králův Dvůr)</v>
      </c>
      <c r="G114" s="69"/>
      <c r="H114" s="25">
        <v>-8</v>
      </c>
      <c r="I114" s="25">
        <v>4</v>
      </c>
      <c r="J114" s="25">
        <v>3</v>
      </c>
      <c r="K114" s="25">
        <v>6</v>
      </c>
      <c r="L114" s="25"/>
      <c r="M114" s="10" t="str">
        <f>IF(H114="","",IF(AND(K114="",J114&lt;0),"0:3",IF(AND(K114="",J114&gt;=0),"3:0",IF(AND(L114="",K114&lt;0),"1:3",IF(AND(L114="",K114&gt;=0),"3:1",IF(L114&lt;0,"2:3","3:2"))))))</f>
        <v>3:1</v>
      </c>
    </row>
    <row r="115" ht="15.75" thickBot="1"/>
    <row r="116" spans="1:11" ht="42" customHeight="1" thickBot="1">
      <c r="A116" s="28">
        <v>8</v>
      </c>
      <c r="B116" s="74" t="s">
        <v>391</v>
      </c>
      <c r="C116" s="75"/>
      <c r="D116" s="76"/>
      <c r="E116" s="13" t="str">
        <f>C117</f>
        <v>Kadeřábek Ondřej (TTC Příbram)</v>
      </c>
      <c r="F116" s="14" t="str">
        <f>C118</f>
        <v>Bruchová Tereza (TJ AŠ Mladá Boleslav)</v>
      </c>
      <c r="G116" s="14" t="str">
        <f>C119</f>
        <v>Štibinger Michal (TJ Dynamo Nelahozeves)</v>
      </c>
      <c r="H116" s="14" t="str">
        <f>C120</f>
        <v>Silavecká Ema (TTC Příbram)</v>
      </c>
      <c r="I116" s="13" t="s">
        <v>280</v>
      </c>
      <c r="J116" s="14" t="s">
        <v>281</v>
      </c>
      <c r="K116" s="15" t="s">
        <v>282</v>
      </c>
    </row>
    <row r="117" spans="1:11" ht="15">
      <c r="A117" s="28" t="str">
        <f>CONCATENATE($A$116,"_",K117)</f>
        <v>8_2</v>
      </c>
      <c r="B117" s="16" t="s">
        <v>319</v>
      </c>
      <c r="C117" s="77" t="str">
        <f>VLOOKUP(B117,$A$2:$H$5,3,0)</f>
        <v>Kadeřábek Ondřej (TTC Příbram)</v>
      </c>
      <c r="D117" s="78"/>
      <c r="E117" s="17" t="s">
        <v>279</v>
      </c>
      <c r="F117" s="18" t="str">
        <f>M127</f>
        <v>3:0</v>
      </c>
      <c r="G117" s="18" t="str">
        <f>CONCATENATE(RIGHT(E119,1),MID(E119,2,1),LEFT(E119,1))</f>
        <v>1:3</v>
      </c>
      <c r="H117" s="18" t="str">
        <f>M123</f>
        <v>3:1</v>
      </c>
      <c r="I117" s="19" t="str">
        <f>CONCATENATE(LEFT(F117,1)+LEFT(G117,1)+LEFT(H117,1),":",RIGHT(F117,1)+RIGHT(G117,1)+RIGHT(H117,1))</f>
        <v>7:4</v>
      </c>
      <c r="J117" s="18">
        <f>IF(ISERROR(I117),"",IF(LEFT(F117,1)="3",2,1)+IF(LEFT(G117,1)="3",2,1)+IF(LEFT(H117,1)="3",2,1))</f>
        <v>5</v>
      </c>
      <c r="K117" s="22">
        <v>2</v>
      </c>
    </row>
    <row r="118" spans="1:11" ht="15">
      <c r="A118" s="28" t="str">
        <f>CONCATENATE($A$116,"_",K118)</f>
        <v>8_3</v>
      </c>
      <c r="B118" s="20" t="s">
        <v>308</v>
      </c>
      <c r="C118" s="79" t="str">
        <f>VLOOKUP(B118,$A$2:$H$5,3,0)</f>
        <v>Bruchová Tereza (TJ AŠ Mladá Boleslav)</v>
      </c>
      <c r="D118" s="80"/>
      <c r="E118" s="11" t="str">
        <f>CONCATENATE(RIGHT(F117,1),MID(F117,2,1),LEFT(F117,1))</f>
        <v>0:3</v>
      </c>
      <c r="F118" s="3" t="s">
        <v>279</v>
      </c>
      <c r="G118" s="4" t="str">
        <f>M124</f>
        <v>1:3</v>
      </c>
      <c r="H118" s="4" t="str">
        <f>M129</f>
        <v>3:1</v>
      </c>
      <c r="I118" s="5" t="str">
        <f>CONCATENATE(LEFT(E118,1)+LEFT(G118,1)+LEFT(H118,1),":",RIGHT(E118,1)+RIGHT(G118,1)+RIGHT(H118,1))</f>
        <v>4:7</v>
      </c>
      <c r="J118" s="4">
        <f>IF(ISERROR(I118),"",IF(LEFT(E118,1)="3",2,1)+IF(LEFT(G118,1)="3",2,1)+IF(LEFT(H118,1)="3",2,1))</f>
        <v>4</v>
      </c>
      <c r="K118" s="23">
        <v>3</v>
      </c>
    </row>
    <row r="119" spans="1:11" ht="15">
      <c r="A119" s="28" t="str">
        <f>CONCATENATE($A$116,"_",K119)</f>
        <v>8_1</v>
      </c>
      <c r="B119" s="20" t="s">
        <v>320</v>
      </c>
      <c r="C119" s="79" t="str">
        <f>VLOOKUP(B119,$A$52:$H$55,3,0)</f>
        <v>Štibinger Michal (TJ Dynamo Nelahozeves)</v>
      </c>
      <c r="D119" s="80"/>
      <c r="E119" s="11" t="str">
        <f>M130</f>
        <v>3:1</v>
      </c>
      <c r="F119" s="4" t="str">
        <f>CONCATENATE(RIGHT(G118,1),MID(G118,2,1),LEFT(G118,1))</f>
        <v>3:1</v>
      </c>
      <c r="G119" s="3" t="s">
        <v>279</v>
      </c>
      <c r="H119" s="4" t="str">
        <f>CONCATENATE(RIGHT(G120,1),MID(G120,2,1),LEFT(G120,1))</f>
        <v>3:0</v>
      </c>
      <c r="I119" s="5" t="str">
        <f>CONCATENATE(LEFT(E119,1)+LEFT(F119,1)+LEFT(H119,1),":",RIGHT(E119,1)+RIGHT(F119,1)+RIGHT(H119,1))</f>
        <v>9:2</v>
      </c>
      <c r="J119" s="4">
        <f>IF(ISERROR(I119),"",IF(LEFT(E119,1)="3",2,1)+IF(LEFT(F119,1)="3",2,1)+IF(LEFT(H119,1)="3",2,1))</f>
        <v>6</v>
      </c>
      <c r="K119" s="23">
        <v>1</v>
      </c>
    </row>
    <row r="120" spans="1:11" ht="15.75" thickBot="1">
      <c r="A120" s="28" t="str">
        <f>CONCATENATE($A$116,"_",K120)</f>
        <v>8_4</v>
      </c>
      <c r="B120" s="21" t="s">
        <v>321</v>
      </c>
      <c r="C120" s="72" t="str">
        <f>VLOOKUP(B120,$A$52:$H$55,3,0)</f>
        <v>Silavecká Ema (TTC Příbram)</v>
      </c>
      <c r="D120" s="73"/>
      <c r="E120" s="12" t="str">
        <f>CONCATENATE(RIGHT(H117,1),MID(H117,2,1),LEFT(H117,1))</f>
        <v>1:3</v>
      </c>
      <c r="F120" s="6" t="str">
        <f>CONCATENATE(RIGHT(H118,1),MID(H118,2,1),LEFT(H118,1))</f>
        <v>1:3</v>
      </c>
      <c r="G120" s="6" t="str">
        <f>M126</f>
        <v>0:3</v>
      </c>
      <c r="H120" s="7" t="s">
        <v>279</v>
      </c>
      <c r="I120" s="8" t="str">
        <f>CONCATENATE(LEFT(E120,1)+LEFT(F120,1)+LEFT(G120,1),":",RIGHT(E120,1)+RIGHT(F120,1)+RIGHT(G120,1))</f>
        <v>2:9</v>
      </c>
      <c r="J120" s="6">
        <f>IF(ISERROR(I120),"",IF(LEFT(E120,1)="3",2,1)+IF(LEFT(F120,1)="3",2,1)+IF(LEFT(G120,1)="3",2,1))</f>
        <v>3</v>
      </c>
      <c r="K120" s="24">
        <v>4</v>
      </c>
    </row>
    <row r="121" ht="15.75" customHeight="1"/>
    <row r="122" spans="2:13" ht="15">
      <c r="B122" s="70" t="s">
        <v>283</v>
      </c>
      <c r="C122" s="70"/>
      <c r="D122" s="70"/>
      <c r="E122" s="70"/>
      <c r="F122" s="70"/>
      <c r="G122" s="70"/>
      <c r="H122" s="9" t="s">
        <v>284</v>
      </c>
      <c r="I122" s="9" t="s">
        <v>285</v>
      </c>
      <c r="J122" s="9" t="s">
        <v>286</v>
      </c>
      <c r="K122" s="9" t="s">
        <v>287</v>
      </c>
      <c r="L122" s="9" t="s">
        <v>288</v>
      </c>
      <c r="M122" s="9" t="s">
        <v>289</v>
      </c>
    </row>
    <row r="123" spans="2:13" ht="15">
      <c r="B123" s="69" t="str">
        <f>C117</f>
        <v>Kadeřábek Ondřej (TTC Příbram)</v>
      </c>
      <c r="C123" s="69"/>
      <c r="D123" s="10" t="s">
        <v>290</v>
      </c>
      <c r="E123" s="69" t="str">
        <f>C120</f>
        <v>Silavecká Ema (TTC Příbram)</v>
      </c>
      <c r="F123" s="69"/>
      <c r="G123" s="69"/>
      <c r="H123" s="25">
        <v>7</v>
      </c>
      <c r="I123" s="25">
        <v>9</v>
      </c>
      <c r="J123" s="25">
        <v>-7</v>
      </c>
      <c r="K123" s="25">
        <v>6</v>
      </c>
      <c r="L123" s="25"/>
      <c r="M123" s="10" t="str">
        <f>IF(H123="","",IF(AND(K123="",J123&lt;0),"0:3",IF(AND(K123="",J123&gt;=0),"3:0",IF(AND(L123="",K123&lt;0),"1:3",IF(AND(L123="",K123&gt;=0),"3:1",IF(L123&lt;0,"2:3","3:2"))))))</f>
        <v>3:1</v>
      </c>
    </row>
    <row r="124" spans="2:13" ht="15">
      <c r="B124" s="69" t="str">
        <f>C118</f>
        <v>Bruchová Tereza (TJ AŠ Mladá Boleslav)</v>
      </c>
      <c r="C124" s="69" t="e">
        <f>#REF!</f>
        <v>#REF!</v>
      </c>
      <c r="D124" s="10" t="s">
        <v>290</v>
      </c>
      <c r="E124" s="69" t="str">
        <f>C119</f>
        <v>Štibinger Michal (TJ Dynamo Nelahozeves)</v>
      </c>
      <c r="F124" s="69" t="str">
        <f>C119</f>
        <v>Štibinger Michal (TJ Dynamo Nelahozeves)</v>
      </c>
      <c r="G124" s="69"/>
      <c r="H124" s="25">
        <v>-3</v>
      </c>
      <c r="I124" s="25">
        <v>-6</v>
      </c>
      <c r="J124" s="25">
        <v>7</v>
      </c>
      <c r="K124" s="25">
        <v>-6</v>
      </c>
      <c r="L124" s="25"/>
      <c r="M124" s="10" t="str">
        <f>IF(H124="","",IF(AND(K124="",J124&lt;0),"0:3",IF(AND(K124="",J124&gt;=0),"3:0",IF(AND(L124="",K124&lt;0),"1:3",IF(AND(L124="",K124&gt;=0),"3:1",IF(L124&lt;0,"2:3","3:2"))))))</f>
        <v>1:3</v>
      </c>
    </row>
    <row r="125" spans="2:13" ht="15">
      <c r="B125" s="70" t="s">
        <v>291</v>
      </c>
      <c r="C125" s="70"/>
      <c r="D125" s="70"/>
      <c r="E125" s="70"/>
      <c r="F125" s="70"/>
      <c r="G125" s="70"/>
      <c r="H125" s="9" t="s">
        <v>284</v>
      </c>
      <c r="I125" s="9" t="s">
        <v>285</v>
      </c>
      <c r="J125" s="9" t="s">
        <v>286</v>
      </c>
      <c r="K125" s="9" t="s">
        <v>287</v>
      </c>
      <c r="L125" s="9" t="s">
        <v>288</v>
      </c>
      <c r="M125" s="9" t="s">
        <v>289</v>
      </c>
    </row>
    <row r="126" spans="2:13" ht="15">
      <c r="B126" s="69" t="str">
        <f>C120</f>
        <v>Silavecká Ema (TTC Příbram)</v>
      </c>
      <c r="C126" s="69" t="str">
        <f>C120</f>
        <v>Silavecká Ema (TTC Příbram)</v>
      </c>
      <c r="D126" s="10" t="s">
        <v>290</v>
      </c>
      <c r="E126" s="69" t="str">
        <f>C119</f>
        <v>Štibinger Michal (TJ Dynamo Nelahozeves)</v>
      </c>
      <c r="F126" s="69" t="str">
        <f>C119</f>
        <v>Štibinger Michal (TJ Dynamo Nelahozeves)</v>
      </c>
      <c r="G126" s="69"/>
      <c r="H126" s="25">
        <v>-3</v>
      </c>
      <c r="I126" s="25">
        <v>-6</v>
      </c>
      <c r="J126" s="25">
        <v>-5</v>
      </c>
      <c r="K126" s="25"/>
      <c r="L126" s="25"/>
      <c r="M126" s="10" t="str">
        <f>IF(H126="","",IF(AND(K126="",J126&lt;0),"0:3",IF(AND(K126="",J126&gt;=0),"3:0",IF(AND(L126="",K126&lt;0),"1:3",IF(AND(L126="",K126&gt;=0),"3:1",IF(L126&lt;0,"2:3","3:2"))))))</f>
        <v>0:3</v>
      </c>
    </row>
    <row r="127" spans="2:13" ht="15">
      <c r="B127" s="69" t="str">
        <f>C117</f>
        <v>Kadeřábek Ondřej (TTC Příbram)</v>
      </c>
      <c r="C127" s="69" t="str">
        <f>C118</f>
        <v>Bruchová Tereza (TJ AŠ Mladá Boleslav)</v>
      </c>
      <c r="D127" s="10" t="s">
        <v>290</v>
      </c>
      <c r="E127" s="69" t="str">
        <f>C118</f>
        <v>Bruchová Tereza (TJ AŠ Mladá Boleslav)</v>
      </c>
      <c r="F127" s="69" t="str">
        <f>C118</f>
        <v>Bruchová Tereza (TJ AŠ Mladá Boleslav)</v>
      </c>
      <c r="G127" s="69"/>
      <c r="H127" s="25">
        <v>4</v>
      </c>
      <c r="I127" s="25">
        <v>7</v>
      </c>
      <c r="J127" s="25">
        <v>16</v>
      </c>
      <c r="K127" s="25"/>
      <c r="L127" s="25"/>
      <c r="M127" s="10" t="str">
        <f>IF(H127="","",IF(AND(K127="",J127&lt;0),"0:3",IF(AND(K127="",J127&gt;=0),"3:0",IF(AND(L127="",K127&lt;0),"1:3",IF(AND(L127="",K127&gt;=0),"3:1",IF(L127&lt;0,"2:3","3:2"))))))</f>
        <v>3:0</v>
      </c>
    </row>
    <row r="128" spans="2:13" ht="15">
      <c r="B128" s="70" t="s">
        <v>292</v>
      </c>
      <c r="C128" s="70"/>
      <c r="D128" s="70"/>
      <c r="E128" s="70"/>
      <c r="F128" s="70"/>
      <c r="G128" s="70"/>
      <c r="H128" s="9" t="s">
        <v>284</v>
      </c>
      <c r="I128" s="9" t="s">
        <v>285</v>
      </c>
      <c r="J128" s="9" t="s">
        <v>286</v>
      </c>
      <c r="K128" s="9" t="s">
        <v>287</v>
      </c>
      <c r="L128" s="9" t="s">
        <v>288</v>
      </c>
      <c r="M128" s="9" t="s">
        <v>289</v>
      </c>
    </row>
    <row r="129" spans="2:13" ht="15">
      <c r="B129" s="69" t="str">
        <f>C118</f>
        <v>Bruchová Tereza (TJ AŠ Mladá Boleslav)</v>
      </c>
      <c r="C129" s="69" t="e">
        <f>#REF!</f>
        <v>#REF!</v>
      </c>
      <c r="D129" s="10" t="s">
        <v>290</v>
      </c>
      <c r="E129" s="69" t="str">
        <f>C120</f>
        <v>Silavecká Ema (TTC Příbram)</v>
      </c>
      <c r="F129" s="69" t="str">
        <f>C120</f>
        <v>Silavecká Ema (TTC Příbram)</v>
      </c>
      <c r="G129" s="69"/>
      <c r="H129" s="25">
        <v>-10</v>
      </c>
      <c r="I129" s="25">
        <v>5</v>
      </c>
      <c r="J129" s="25">
        <v>4</v>
      </c>
      <c r="K129" s="25">
        <v>3</v>
      </c>
      <c r="L129" s="25"/>
      <c r="M129" s="10" t="str">
        <f>IF(H129="","",IF(AND(K129="",J129&lt;0),"0:3",IF(AND(K129="",J129&gt;=0),"3:0",IF(AND(L129="",K129&lt;0),"1:3",IF(AND(L129="",K129&gt;=0),"3:1",IF(L129&lt;0,"2:3","3:2"))))))</f>
        <v>3:1</v>
      </c>
    </row>
    <row r="130" spans="2:13" ht="15">
      <c r="B130" s="69" t="str">
        <f>C119</f>
        <v>Štibinger Michal (TJ Dynamo Nelahozeves)</v>
      </c>
      <c r="C130" s="69" t="e">
        <f>#REF!</f>
        <v>#REF!</v>
      </c>
      <c r="D130" s="10" t="s">
        <v>290</v>
      </c>
      <c r="E130" s="69" t="str">
        <f>C117</f>
        <v>Kadeřábek Ondřej (TTC Příbram)</v>
      </c>
      <c r="F130" s="69" t="str">
        <f>C117</f>
        <v>Kadeřábek Ondřej (TTC Příbram)</v>
      </c>
      <c r="G130" s="69"/>
      <c r="H130" s="25">
        <v>3</v>
      </c>
      <c r="I130" s="25">
        <v>-4</v>
      </c>
      <c r="J130" s="25">
        <v>8</v>
      </c>
      <c r="K130" s="25">
        <v>10</v>
      </c>
      <c r="L130" s="25"/>
      <c r="M130" s="10" t="str">
        <f>IF(H130="","",IF(AND(K130="",J130&lt;0),"0:3",IF(AND(K130="",J130&gt;=0),"3:0",IF(AND(L130="",K130&lt;0),"1:3",IF(AND(L130="",K130&gt;=0),"3:1",IF(L130&lt;0,"2:3","3:2"))))))</f>
        <v>3:1</v>
      </c>
    </row>
    <row r="132" ht="15.75" thickBot="1"/>
    <row r="133" spans="1:5" ht="42" customHeight="1" thickBot="1">
      <c r="A133" s="28">
        <v>9</v>
      </c>
      <c r="B133" s="74" t="s">
        <v>392</v>
      </c>
      <c r="C133" s="75"/>
      <c r="D133" s="76"/>
      <c r="E133" s="15" t="s">
        <v>282</v>
      </c>
    </row>
    <row r="134" spans="1:5" ht="15">
      <c r="A134" s="28" t="str">
        <f>CONCATENATE($A$133,"_",K134)</f>
        <v>9_</v>
      </c>
      <c r="B134" s="16" t="s">
        <v>322</v>
      </c>
      <c r="C134" s="77" t="str">
        <f>VLOOKUP(B134,$A$68:$H$71,3,0)</f>
        <v>Kračmer Matěj (TJ Sokol Králův Dvůr)</v>
      </c>
      <c r="D134" s="78"/>
      <c r="E134" s="22">
        <v>1</v>
      </c>
    </row>
    <row r="135" spans="1:5" ht="15">
      <c r="A135" s="28" t="str">
        <f>CONCATENATE($A$133,"_",K135)</f>
        <v>9_</v>
      </c>
      <c r="B135" s="20" t="s">
        <v>323</v>
      </c>
      <c r="C135" s="79" t="str">
        <f>VLOOKUP(B135,$A$68:$H$71,3,0)</f>
        <v>Pinkava Pavel (TTC Příbram)</v>
      </c>
      <c r="D135" s="80"/>
      <c r="E135" s="23">
        <v>2</v>
      </c>
    </row>
    <row r="136" spans="1:5" ht="15">
      <c r="A136" s="28" t="str">
        <f>CONCATENATE($A$133,"_",K136)</f>
        <v>9_</v>
      </c>
      <c r="B136" s="20" t="s">
        <v>324</v>
      </c>
      <c r="C136" s="79" t="str">
        <f>VLOOKUP(B136,$A$84:$H$87,3,0)</f>
        <v>Pokorná Bára (TJ Jizera Káraný)</v>
      </c>
      <c r="D136" s="80"/>
      <c r="E136" s="23">
        <v>4</v>
      </c>
    </row>
    <row r="137" spans="1:5" ht="15.75" thickBot="1">
      <c r="A137" s="28" t="str">
        <f>CONCATENATE($A$133,"_",K137)</f>
        <v>9_</v>
      </c>
      <c r="B137" s="21" t="s">
        <v>325</v>
      </c>
      <c r="C137" s="72" t="str">
        <f>VLOOKUP(B137,$A$84:$H$87,3,0)</f>
        <v>Průša Jan (TJ Sokol Buštěhrad)</v>
      </c>
      <c r="D137" s="73"/>
      <c r="E137" s="24">
        <v>3</v>
      </c>
    </row>
    <row r="138" ht="15.75" customHeight="1"/>
    <row r="139" spans="2:13" ht="15">
      <c r="B139" s="70" t="s">
        <v>571</v>
      </c>
      <c r="C139" s="70"/>
      <c r="D139" s="70"/>
      <c r="E139" s="70"/>
      <c r="F139" s="70"/>
      <c r="G139" s="70"/>
      <c r="H139" s="9" t="s">
        <v>284</v>
      </c>
      <c r="I139" s="9" t="s">
        <v>285</v>
      </c>
      <c r="J139" s="9" t="s">
        <v>286</v>
      </c>
      <c r="K139" s="9" t="s">
        <v>287</v>
      </c>
      <c r="L139" s="9" t="s">
        <v>288</v>
      </c>
      <c r="M139" s="9" t="s">
        <v>289</v>
      </c>
    </row>
    <row r="140" spans="2:13" ht="15">
      <c r="B140" s="69" t="str">
        <f>C134</f>
        <v>Kračmer Matěj (TJ Sokol Králův Dvůr)</v>
      </c>
      <c r="C140" s="69"/>
      <c r="D140" s="10" t="s">
        <v>290</v>
      </c>
      <c r="E140" s="69" t="str">
        <f>C137</f>
        <v>Průša Jan (TJ Sokol Buštěhrad)</v>
      </c>
      <c r="F140" s="69"/>
      <c r="G140" s="69"/>
      <c r="H140" s="25">
        <v>9</v>
      </c>
      <c r="I140" s="25">
        <v>-9</v>
      </c>
      <c r="J140" s="25">
        <v>9</v>
      </c>
      <c r="K140" s="25">
        <v>-9</v>
      </c>
      <c r="L140" s="25">
        <v>9</v>
      </c>
      <c r="M140" s="10" t="str">
        <f>IF(H140="","",IF(AND(K140="",J140&lt;0),"0:3",IF(AND(K140="",J140&gt;=0),"3:0",IF(AND(L140="",K140&lt;0),"1:3",IF(AND(L140="",K140&gt;=0),"3:1",IF(L140&lt;0,"2:3","3:2"))))))</f>
        <v>3:2</v>
      </c>
    </row>
    <row r="141" spans="2:13" ht="15">
      <c r="B141" s="69" t="str">
        <f>C136</f>
        <v>Pokorná Bára (TJ Jizera Káraný)</v>
      </c>
      <c r="C141" s="69" t="e">
        <f>#REF!</f>
        <v>#REF!</v>
      </c>
      <c r="D141" s="10" t="s">
        <v>290</v>
      </c>
      <c r="E141" s="69" t="str">
        <f>C135</f>
        <v>Pinkava Pavel (TTC Příbram)</v>
      </c>
      <c r="F141" s="69" t="str">
        <f>C136</f>
        <v>Pokorná Bára (TJ Jizera Káraný)</v>
      </c>
      <c r="G141" s="69"/>
      <c r="H141" s="25">
        <v>-9</v>
      </c>
      <c r="I141" s="25">
        <v>-9</v>
      </c>
      <c r="J141" s="25">
        <v>9</v>
      </c>
      <c r="K141" s="25">
        <v>9</v>
      </c>
      <c r="L141" s="25">
        <v>-9</v>
      </c>
      <c r="M141" s="10" t="str">
        <f>IF(H141="","",IF(AND(K141="",J141&lt;0),"0:3",IF(AND(K141="",J141&gt;=0),"3:0",IF(AND(L141="",K141&lt;0),"1:3",IF(AND(L141="",K141&gt;=0),"3:1",IF(L141&lt;0,"2:3","3:2"))))))</f>
        <v>2:3</v>
      </c>
    </row>
    <row r="142" spans="2:13" ht="15">
      <c r="B142" s="70" t="s">
        <v>572</v>
      </c>
      <c r="C142" s="70"/>
      <c r="D142" s="70"/>
      <c r="E142" s="70"/>
      <c r="F142" s="70"/>
      <c r="G142" s="70"/>
      <c r="H142" s="9" t="s">
        <v>284</v>
      </c>
      <c r="I142" s="9" t="s">
        <v>285</v>
      </c>
      <c r="J142" s="9" t="s">
        <v>286</v>
      </c>
      <c r="K142" s="9" t="s">
        <v>287</v>
      </c>
      <c r="L142" s="9" t="s">
        <v>288</v>
      </c>
      <c r="M142" s="9" t="s">
        <v>289</v>
      </c>
    </row>
    <row r="143" spans="2:13" ht="15">
      <c r="B143" s="69" t="str">
        <f>IF(M140="","",IF(LEFT(M140,1)="3",B140,E140))</f>
        <v>Kračmer Matěj (TJ Sokol Králův Dvůr)</v>
      </c>
      <c r="C143" s="69" t="str">
        <f>C137</f>
        <v>Průša Jan (TJ Sokol Buštěhrad)</v>
      </c>
      <c r="D143" s="10" t="s">
        <v>290</v>
      </c>
      <c r="E143" s="69" t="str">
        <f>IF(M141="","",IF(LEFT(M141,1)="3",B141,E141))</f>
        <v>Pinkava Pavel (TTC Příbram)</v>
      </c>
      <c r="F143" s="69" t="str">
        <f>C136</f>
        <v>Pokorná Bára (TJ Jizera Káraný)</v>
      </c>
      <c r="G143" s="69"/>
      <c r="H143" s="25">
        <v>9</v>
      </c>
      <c r="I143" s="25">
        <v>9</v>
      </c>
      <c r="J143" s="25">
        <v>9</v>
      </c>
      <c r="K143" s="25"/>
      <c r="L143" s="25"/>
      <c r="M143" s="10" t="str">
        <f>IF(H143="","",IF(AND(K143="",J143&lt;0),"0:3",IF(AND(K143="",J143&gt;=0),"3:0",IF(AND(L143="",K143&lt;0),"1:3",IF(AND(L143="",K143&gt;=0),"3:1",IF(L143&lt;0,"2:3","3:2"))))))</f>
        <v>3:0</v>
      </c>
    </row>
    <row r="144" spans="2:13" ht="15">
      <c r="B144" s="70" t="s">
        <v>573</v>
      </c>
      <c r="C144" s="70"/>
      <c r="D144" s="70"/>
      <c r="E144" s="70"/>
      <c r="F144" s="70"/>
      <c r="G144" s="70"/>
      <c r="H144" s="9" t="s">
        <v>284</v>
      </c>
      <c r="I144" s="9" t="s">
        <v>285</v>
      </c>
      <c r="J144" s="9" t="s">
        <v>286</v>
      </c>
      <c r="K144" s="9" t="s">
        <v>287</v>
      </c>
      <c r="L144" s="9" t="s">
        <v>288</v>
      </c>
      <c r="M144" s="9" t="s">
        <v>289</v>
      </c>
    </row>
    <row r="145" spans="2:13" ht="15">
      <c r="B145" s="69" t="str">
        <f>IF(M140="","",IF(LEFT(M140,1)&lt;&gt;"3",B140,E140))</f>
        <v>Průša Jan (TJ Sokol Buštěhrad)</v>
      </c>
      <c r="C145" s="69" t="e">
        <f>#REF!</f>
        <v>#REF!</v>
      </c>
      <c r="D145" s="10" t="s">
        <v>290</v>
      </c>
      <c r="E145" s="69" t="str">
        <f>IF(M141="","",IF(LEFT(M141,1)&lt;&gt;"3",B141,E141))</f>
        <v>Pokorná Bára (TJ Jizera Káraný)</v>
      </c>
      <c r="F145" s="69" t="str">
        <f>C137</f>
        <v>Průša Jan (TJ Sokol Buštěhrad)</v>
      </c>
      <c r="G145" s="69"/>
      <c r="H145" s="25">
        <v>9</v>
      </c>
      <c r="I145" s="25">
        <v>9</v>
      </c>
      <c r="J145" s="25">
        <v>9</v>
      </c>
      <c r="K145" s="25"/>
      <c r="L145" s="25"/>
      <c r="M145" s="10" t="str">
        <f>IF(H145="","",IF(AND(K145="",J145&lt;0),"0:3",IF(AND(K145="",J145&gt;=0),"3:0",IF(AND(L145="",K145&lt;0),"1:3",IF(AND(L145="",K145&gt;=0),"3:1",IF(L145&lt;0,"2:3","3:2"))))))</f>
        <v>3:0</v>
      </c>
    </row>
    <row r="146" ht="15.75" thickBot="1"/>
    <row r="147" spans="1:11" ht="42" customHeight="1" thickBot="1">
      <c r="A147" s="28">
        <v>10</v>
      </c>
      <c r="B147" s="74" t="s">
        <v>393</v>
      </c>
      <c r="C147" s="75"/>
      <c r="D147" s="76"/>
      <c r="E147" s="13" t="str">
        <f>C148</f>
        <v>Veselý Martin (TJ Sokol Kosmonosy)</v>
      </c>
      <c r="F147" s="14" t="str">
        <f>C149</f>
        <v>Junek Jan (TJ Sokol Králův Dvůr)</v>
      </c>
      <c r="G147" s="14" t="str">
        <f>C150</f>
        <v>Fridrichová Nikola (TJ Jizera Káraný)</v>
      </c>
      <c r="H147" s="14" t="str">
        <f>C151</f>
        <v>Kábele Jiří (TTC Příbram)</v>
      </c>
      <c r="I147" s="13" t="s">
        <v>280</v>
      </c>
      <c r="J147" s="14" t="s">
        <v>281</v>
      </c>
      <c r="K147" s="15" t="s">
        <v>282</v>
      </c>
    </row>
    <row r="148" spans="1:11" ht="15">
      <c r="A148" s="28" t="str">
        <f>CONCATENATE($A$147,"_",K148)</f>
        <v>10_1</v>
      </c>
      <c r="B148" s="16" t="s">
        <v>326</v>
      </c>
      <c r="C148" s="77" t="str">
        <f>VLOOKUP(B148,$A$68:$H$71,3,0)</f>
        <v>Veselý Martin (TJ Sokol Kosmonosy)</v>
      </c>
      <c r="D148" s="78"/>
      <c r="E148" s="17" t="s">
        <v>279</v>
      </c>
      <c r="F148" s="18" t="str">
        <f>M158</f>
        <v>3:2</v>
      </c>
      <c r="G148" s="18" t="str">
        <f>CONCATENATE(RIGHT(E150,1),MID(E150,2,1),LEFT(E150,1))</f>
        <v>3:1</v>
      </c>
      <c r="H148" s="18" t="str">
        <f>M154</f>
        <v>2:3</v>
      </c>
      <c r="I148" s="19" t="str">
        <f>CONCATENATE(LEFT(F148,1)+LEFT(G148,1)+LEFT(H148,1),":",RIGHT(F148,1)+RIGHT(G148,1)+RIGHT(H148,1))</f>
        <v>8:6</v>
      </c>
      <c r="J148" s="18">
        <f>IF(ISERROR(I148),"",IF(LEFT(F148,1)="3",2,1)+IF(LEFT(G148,1)="3",2,1)+IF(LEFT(H148,1)="3",2,1))</f>
        <v>5</v>
      </c>
      <c r="K148" s="22">
        <v>1</v>
      </c>
    </row>
    <row r="149" spans="1:11" ht="15">
      <c r="A149" s="28" t="str">
        <f>CONCATENATE($A$147,"_",K149)</f>
        <v>10_3</v>
      </c>
      <c r="B149" s="20" t="s">
        <v>327</v>
      </c>
      <c r="C149" s="79" t="str">
        <f>VLOOKUP(B149,$A$68:$H$71,3,0)</f>
        <v>Junek Jan (TJ Sokol Králův Dvůr)</v>
      </c>
      <c r="D149" s="80"/>
      <c r="E149" s="11" t="str">
        <f>CONCATENATE(RIGHT(F148,1),MID(F148,2,1),LEFT(F148,1))</f>
        <v>2:3</v>
      </c>
      <c r="F149" s="3" t="s">
        <v>279</v>
      </c>
      <c r="G149" s="4" t="str">
        <f>M155</f>
        <v>2:3</v>
      </c>
      <c r="H149" s="4" t="str">
        <f>M160</f>
        <v>3:2</v>
      </c>
      <c r="I149" s="5" t="str">
        <f>CONCATENATE(LEFT(E149,1)+LEFT(G149,1)+LEFT(H149,1),":",RIGHT(E149,1)+RIGHT(G149,1)+RIGHT(H149,1))</f>
        <v>7:8</v>
      </c>
      <c r="J149" s="4">
        <f>IF(ISERROR(I149),"",IF(LEFT(E149,1)="3",2,1)+IF(LEFT(G149,1)="3",2,1)+IF(LEFT(H149,1)="3",2,1))</f>
        <v>4</v>
      </c>
      <c r="K149" s="23">
        <v>3</v>
      </c>
    </row>
    <row r="150" spans="1:11" ht="15">
      <c r="A150" s="28" t="str">
        <f>CONCATENATE($A$147,"_",K150)</f>
        <v>10_2</v>
      </c>
      <c r="B150" s="20" t="s">
        <v>328</v>
      </c>
      <c r="C150" s="79" t="str">
        <f>VLOOKUP(B150,$A$84:$H$87,3,0)</f>
        <v>Fridrichová Nikola (TJ Jizera Káraný)</v>
      </c>
      <c r="D150" s="80"/>
      <c r="E150" s="11" t="str">
        <f>M161</f>
        <v>1:3</v>
      </c>
      <c r="F150" s="4" t="str">
        <f>CONCATENATE(RIGHT(G149,1),MID(G149,2,1),LEFT(G149,1))</f>
        <v>3:2</v>
      </c>
      <c r="G150" s="3" t="s">
        <v>279</v>
      </c>
      <c r="H150" s="4" t="str">
        <f>CONCATENATE(RIGHT(G151,1),MID(G151,2,1),LEFT(G151,1))</f>
        <v>3:1</v>
      </c>
      <c r="I150" s="5" t="str">
        <f>CONCATENATE(LEFT(E150,1)+LEFT(F150,1)+LEFT(H150,1),":",RIGHT(E150,1)+RIGHT(F150,1)+RIGHT(H150,1))</f>
        <v>7:6</v>
      </c>
      <c r="J150" s="4">
        <f>IF(ISERROR(I150),"",IF(LEFT(E150,1)="3",2,1)+IF(LEFT(F150,1)="3",2,1)+IF(LEFT(H150,1)="3",2,1))</f>
        <v>5</v>
      </c>
      <c r="K150" s="23">
        <v>2</v>
      </c>
    </row>
    <row r="151" spans="1:11" ht="15.75" thickBot="1">
      <c r="A151" s="28" t="str">
        <f>CONCATENATE($A$147,"_",K151)</f>
        <v>10_4</v>
      </c>
      <c r="B151" s="21" t="s">
        <v>329</v>
      </c>
      <c r="C151" s="72" t="str">
        <f>VLOOKUP(B151,$A$84:$H$87,3,0)</f>
        <v>Kábele Jiří (TTC Příbram)</v>
      </c>
      <c r="D151" s="73"/>
      <c r="E151" s="12" t="str">
        <f>CONCATENATE(RIGHT(H148,1),MID(H148,2,1),LEFT(H148,1))</f>
        <v>3:2</v>
      </c>
      <c r="F151" s="6" t="str">
        <f>CONCATENATE(RIGHT(H149,1),MID(H149,2,1),LEFT(H149,1))</f>
        <v>2:3</v>
      </c>
      <c r="G151" s="6" t="str">
        <f>M157</f>
        <v>1:3</v>
      </c>
      <c r="H151" s="7" t="s">
        <v>279</v>
      </c>
      <c r="I151" s="8" t="str">
        <f>CONCATENATE(LEFT(E151,1)+LEFT(F151,1)+LEFT(G151,1),":",RIGHT(E151,1)+RIGHT(F151,1)+RIGHT(G151,1))</f>
        <v>6:8</v>
      </c>
      <c r="J151" s="6">
        <f>IF(ISERROR(I151),"",IF(LEFT(E151,1)="3",2,1)+IF(LEFT(F151,1)="3",2,1)+IF(LEFT(G151,1)="3",2,1))</f>
        <v>4</v>
      </c>
      <c r="K151" s="24">
        <v>4</v>
      </c>
    </row>
    <row r="152" ht="15.75" customHeight="1"/>
    <row r="153" spans="2:13" ht="15">
      <c r="B153" s="70" t="s">
        <v>283</v>
      </c>
      <c r="C153" s="70"/>
      <c r="D153" s="70"/>
      <c r="E153" s="70"/>
      <c r="F153" s="70"/>
      <c r="G153" s="70"/>
      <c r="H153" s="9" t="s">
        <v>284</v>
      </c>
      <c r="I153" s="9" t="s">
        <v>285</v>
      </c>
      <c r="J153" s="9" t="s">
        <v>286</v>
      </c>
      <c r="K153" s="9" t="s">
        <v>287</v>
      </c>
      <c r="L153" s="9" t="s">
        <v>288</v>
      </c>
      <c r="M153" s="9" t="s">
        <v>289</v>
      </c>
    </row>
    <row r="154" spans="2:13" ht="15">
      <c r="B154" s="69" t="str">
        <f>C148</f>
        <v>Veselý Martin (TJ Sokol Kosmonosy)</v>
      </c>
      <c r="C154" s="69"/>
      <c r="D154" s="10" t="s">
        <v>290</v>
      </c>
      <c r="E154" s="69" t="str">
        <f>C151</f>
        <v>Kábele Jiří (TTC Příbram)</v>
      </c>
      <c r="F154" s="69"/>
      <c r="G154" s="69"/>
      <c r="H154" s="25">
        <v>-9</v>
      </c>
      <c r="I154" s="25">
        <v>2</v>
      </c>
      <c r="J154" s="25">
        <v>-8</v>
      </c>
      <c r="K154" s="25">
        <v>8</v>
      </c>
      <c r="L154" s="25">
        <v>-8</v>
      </c>
      <c r="M154" s="10" t="str">
        <f>IF(H154="","",IF(AND(K154="",J154&lt;0),"0:3",IF(AND(K154="",J154&gt;=0),"3:0",IF(AND(L154="",K154&lt;0),"1:3",IF(AND(L154="",K154&gt;=0),"3:1",IF(L154&lt;0,"2:3","3:2"))))))</f>
        <v>2:3</v>
      </c>
    </row>
    <row r="155" spans="2:13" ht="15">
      <c r="B155" s="69" t="str">
        <f>C149</f>
        <v>Junek Jan (TJ Sokol Králův Dvůr)</v>
      </c>
      <c r="C155" s="69" t="e">
        <f>#REF!</f>
        <v>#REF!</v>
      </c>
      <c r="D155" s="10" t="s">
        <v>290</v>
      </c>
      <c r="E155" s="69" t="str">
        <f>C150</f>
        <v>Fridrichová Nikola (TJ Jizera Káraný)</v>
      </c>
      <c r="F155" s="69" t="str">
        <f>C150</f>
        <v>Fridrichová Nikola (TJ Jizera Káraný)</v>
      </c>
      <c r="G155" s="69"/>
      <c r="H155" s="25">
        <v>8</v>
      </c>
      <c r="I155" s="25">
        <v>-8</v>
      </c>
      <c r="J155" s="25">
        <v>9</v>
      </c>
      <c r="K155" s="25">
        <v>-10</v>
      </c>
      <c r="L155" s="25">
        <v>-4</v>
      </c>
      <c r="M155" s="10" t="str">
        <f>IF(H155="","",IF(AND(K155="",J155&lt;0),"0:3",IF(AND(K155="",J155&gt;=0),"3:0",IF(AND(L155="",K155&lt;0),"1:3",IF(AND(L155="",K155&gt;=0),"3:1",IF(L155&lt;0,"2:3","3:2"))))))</f>
        <v>2:3</v>
      </c>
    </row>
    <row r="156" spans="2:13" ht="15">
      <c r="B156" s="70" t="s">
        <v>291</v>
      </c>
      <c r="C156" s="70"/>
      <c r="D156" s="70"/>
      <c r="E156" s="70"/>
      <c r="F156" s="70"/>
      <c r="G156" s="70"/>
      <c r="H156" s="9" t="s">
        <v>284</v>
      </c>
      <c r="I156" s="9" t="s">
        <v>285</v>
      </c>
      <c r="J156" s="9" t="s">
        <v>286</v>
      </c>
      <c r="K156" s="9" t="s">
        <v>287</v>
      </c>
      <c r="L156" s="9" t="s">
        <v>288</v>
      </c>
      <c r="M156" s="9" t="s">
        <v>289</v>
      </c>
    </row>
    <row r="157" spans="2:13" ht="15">
      <c r="B157" s="69" t="str">
        <f>C151</f>
        <v>Kábele Jiří (TTC Příbram)</v>
      </c>
      <c r="C157" s="69" t="str">
        <f>C151</f>
        <v>Kábele Jiří (TTC Příbram)</v>
      </c>
      <c r="D157" s="10" t="s">
        <v>290</v>
      </c>
      <c r="E157" s="69" t="str">
        <f>C150</f>
        <v>Fridrichová Nikola (TJ Jizera Káraný)</v>
      </c>
      <c r="F157" s="69" t="str">
        <f>C150</f>
        <v>Fridrichová Nikola (TJ Jizera Káraný)</v>
      </c>
      <c r="G157" s="69"/>
      <c r="H157" s="25">
        <v>10</v>
      </c>
      <c r="I157" s="25">
        <v>-5</v>
      </c>
      <c r="J157" s="25">
        <v>-4</v>
      </c>
      <c r="K157" s="25">
        <v>-8</v>
      </c>
      <c r="L157" s="25"/>
      <c r="M157" s="10" t="str">
        <f>IF(H157="","",IF(AND(K157="",J157&lt;0),"0:3",IF(AND(K157="",J157&gt;=0),"3:0",IF(AND(L157="",K157&lt;0),"1:3",IF(AND(L157="",K157&gt;=0),"3:1",IF(L157&lt;0,"2:3","3:2"))))))</f>
        <v>1:3</v>
      </c>
    </row>
    <row r="158" spans="2:13" ht="15">
      <c r="B158" s="69" t="str">
        <f>C148</f>
        <v>Veselý Martin (TJ Sokol Kosmonosy)</v>
      </c>
      <c r="C158" s="69" t="str">
        <f>C149</f>
        <v>Junek Jan (TJ Sokol Králův Dvůr)</v>
      </c>
      <c r="D158" s="10" t="s">
        <v>290</v>
      </c>
      <c r="E158" s="69" t="str">
        <f>C149</f>
        <v>Junek Jan (TJ Sokol Králův Dvůr)</v>
      </c>
      <c r="F158" s="69" t="str">
        <f>C149</f>
        <v>Junek Jan (TJ Sokol Králův Dvůr)</v>
      </c>
      <c r="G158" s="69"/>
      <c r="H158" s="25">
        <v>10</v>
      </c>
      <c r="I158" s="25">
        <v>-5</v>
      </c>
      <c r="J158" s="25">
        <v>9</v>
      </c>
      <c r="K158" s="25">
        <v>-3</v>
      </c>
      <c r="L158" s="25">
        <v>7</v>
      </c>
      <c r="M158" s="10" t="str">
        <f>IF(H158="","",IF(AND(K158="",J158&lt;0),"0:3",IF(AND(K158="",J158&gt;=0),"3:0",IF(AND(L158="",K158&lt;0),"1:3",IF(AND(L158="",K158&gt;=0),"3:1",IF(L158&lt;0,"2:3","3:2"))))))</f>
        <v>3:2</v>
      </c>
    </row>
    <row r="159" spans="2:13" ht="15">
      <c r="B159" s="70" t="s">
        <v>292</v>
      </c>
      <c r="C159" s="70"/>
      <c r="D159" s="70"/>
      <c r="E159" s="70"/>
      <c r="F159" s="70"/>
      <c r="G159" s="70"/>
      <c r="H159" s="9" t="s">
        <v>284</v>
      </c>
      <c r="I159" s="9" t="s">
        <v>285</v>
      </c>
      <c r="J159" s="9" t="s">
        <v>286</v>
      </c>
      <c r="K159" s="9" t="s">
        <v>287</v>
      </c>
      <c r="L159" s="9" t="s">
        <v>288</v>
      </c>
      <c r="M159" s="9" t="s">
        <v>289</v>
      </c>
    </row>
    <row r="160" spans="2:13" ht="15">
      <c r="B160" s="69" t="str">
        <f>C149</f>
        <v>Junek Jan (TJ Sokol Králův Dvůr)</v>
      </c>
      <c r="C160" s="69" t="e">
        <f>#REF!</f>
        <v>#REF!</v>
      </c>
      <c r="D160" s="10" t="s">
        <v>290</v>
      </c>
      <c r="E160" s="69" t="str">
        <f>C151</f>
        <v>Kábele Jiří (TTC Příbram)</v>
      </c>
      <c r="F160" s="69" t="str">
        <f>C151</f>
        <v>Kábele Jiří (TTC Příbram)</v>
      </c>
      <c r="G160" s="69"/>
      <c r="H160" s="25">
        <v>9</v>
      </c>
      <c r="I160" s="25">
        <v>-9</v>
      </c>
      <c r="J160" s="25">
        <v>9</v>
      </c>
      <c r="K160" s="25">
        <v>-9</v>
      </c>
      <c r="L160" s="25">
        <v>9</v>
      </c>
      <c r="M160" s="10" t="str">
        <f>IF(H160="","",IF(AND(K160="",J160&lt;0),"0:3",IF(AND(K160="",J160&gt;=0),"3:0",IF(AND(L160="",K160&lt;0),"1:3",IF(AND(L160="",K160&gt;=0),"3:1",IF(L160&lt;0,"2:3","3:2"))))))</f>
        <v>3:2</v>
      </c>
    </row>
    <row r="161" spans="2:13" ht="15">
      <c r="B161" s="69" t="str">
        <f>C150</f>
        <v>Fridrichová Nikola (TJ Jizera Káraný)</v>
      </c>
      <c r="C161" s="69" t="e">
        <f>#REF!</f>
        <v>#REF!</v>
      </c>
      <c r="D161" s="10" t="s">
        <v>290</v>
      </c>
      <c r="E161" s="69" t="str">
        <f>C148</f>
        <v>Veselý Martin (TJ Sokol Kosmonosy)</v>
      </c>
      <c r="F161" s="69" t="str">
        <f>C148</f>
        <v>Veselý Martin (TJ Sokol Kosmonosy)</v>
      </c>
      <c r="G161" s="69"/>
      <c r="H161" s="25">
        <v>-9</v>
      </c>
      <c r="I161" s="25">
        <v>3</v>
      </c>
      <c r="J161" s="25">
        <v>-9</v>
      </c>
      <c r="K161" s="25">
        <v>-10</v>
      </c>
      <c r="L161" s="25"/>
      <c r="M161" s="10" t="str">
        <f>IF(H161="","",IF(AND(K161="",J161&lt;0),"0:3",IF(AND(K161="",J161&gt;=0),"3:0",IF(AND(L161="",K161&lt;0),"1:3",IF(AND(L161="",K161&gt;=0),"3:1",IF(L161&lt;0,"2:3","3:2"))))))</f>
        <v>1:3</v>
      </c>
    </row>
    <row r="163" ht="15.75" thickBot="1"/>
    <row r="164" spans="1:11" ht="42" customHeight="1" thickBot="1">
      <c r="A164" s="28">
        <v>11</v>
      </c>
      <c r="B164" s="74" t="s">
        <v>394</v>
      </c>
      <c r="C164" s="75"/>
      <c r="D164" s="76"/>
      <c r="E164" s="13" t="str">
        <f>C165</f>
        <v>Rada Jonáš (TJ Sokol Králův Dvůr)</v>
      </c>
      <c r="F164" s="14" t="str">
        <f>C166</f>
        <v>Šnajdr Jakub (TJ Spartak Čelákovice)</v>
      </c>
      <c r="G164" s="14" t="str">
        <f>C167</f>
        <v>Štibinger Michal (TJ Dynamo Nelahozeves)</v>
      </c>
      <c r="H164" s="14" t="str">
        <f>C168</f>
        <v>Kadeřábek Ondřej (TTC Příbram)</v>
      </c>
      <c r="I164" s="13" t="s">
        <v>280</v>
      </c>
      <c r="J164" s="14" t="s">
        <v>281</v>
      </c>
      <c r="K164" s="15" t="s">
        <v>282</v>
      </c>
    </row>
    <row r="165" spans="1:11" ht="15">
      <c r="A165" s="28" t="str">
        <f>CONCATENATE($A$164,"_",K165)</f>
        <v>11_1</v>
      </c>
      <c r="B165" s="16" t="s">
        <v>330</v>
      </c>
      <c r="C165" s="77" t="str">
        <f>VLOOKUP(B165,$A$101:$H$104,3,0)</f>
        <v>Rada Jonáš (TJ Sokol Králův Dvůr)</v>
      </c>
      <c r="D165" s="78"/>
      <c r="E165" s="17" t="s">
        <v>279</v>
      </c>
      <c r="F165" s="18" t="str">
        <f>M175</f>
        <v>3:2</v>
      </c>
      <c r="G165" s="18" t="str">
        <f>CONCATENATE(RIGHT(E167,1),MID(E167,2,1),LEFT(E167,1))</f>
        <v>3:0</v>
      </c>
      <c r="H165" s="18" t="str">
        <f>M171</f>
        <v>3:1</v>
      </c>
      <c r="I165" s="19" t="str">
        <f>CONCATENATE(LEFT(F165,1)+LEFT(G165,1)+LEFT(H165,1),":",RIGHT(F165,1)+RIGHT(G165,1)+RIGHT(H165,1))</f>
        <v>9:3</v>
      </c>
      <c r="J165" s="18">
        <f>IF(ISERROR(I165),"",IF(LEFT(F165,1)="3",2,1)+IF(LEFT(G165,1)="3",2,1)+IF(LEFT(H165,1)="3",2,1))</f>
        <v>6</v>
      </c>
      <c r="K165" s="22">
        <v>1</v>
      </c>
    </row>
    <row r="166" spans="1:11" ht="15">
      <c r="A166" s="28" t="str">
        <f>CONCATENATE($A$164,"_",K166)</f>
        <v>11_3</v>
      </c>
      <c r="B166" s="20" t="s">
        <v>331</v>
      </c>
      <c r="C166" s="79" t="str">
        <f>VLOOKUP(B166,$A$101:$H$104,3,0)</f>
        <v>Šnajdr Jakub (TJ Spartak Čelákovice)</v>
      </c>
      <c r="D166" s="80"/>
      <c r="E166" s="11" t="str">
        <f>CONCATENATE(RIGHT(F165,1),MID(F165,2,1),LEFT(F165,1))</f>
        <v>2:3</v>
      </c>
      <c r="F166" s="3" t="s">
        <v>279</v>
      </c>
      <c r="G166" s="4" t="str">
        <f>M172</f>
        <v>0:3</v>
      </c>
      <c r="H166" s="4" t="str">
        <f>M177</f>
        <v>3:1</v>
      </c>
      <c r="I166" s="5" t="str">
        <f>CONCATENATE(LEFT(E166,1)+LEFT(G166,1)+LEFT(H166,1),":",RIGHT(E166,1)+RIGHT(G166,1)+RIGHT(H166,1))</f>
        <v>5:7</v>
      </c>
      <c r="J166" s="4">
        <f>IF(ISERROR(I166),"",IF(LEFT(E166,1)="3",2,1)+IF(LEFT(G166,1)="3",2,1)+IF(LEFT(H166,1)="3",2,1))</f>
        <v>4</v>
      </c>
      <c r="K166" s="23">
        <v>3</v>
      </c>
    </row>
    <row r="167" spans="1:11" ht="15">
      <c r="A167" s="28" t="str">
        <f>CONCATENATE($A$164,"_",K167)</f>
        <v>11_2</v>
      </c>
      <c r="B167" s="20" t="s">
        <v>332</v>
      </c>
      <c r="C167" s="79" t="str">
        <f>VLOOKUP(B167,$A$117:$H$120,3,0)</f>
        <v>Štibinger Michal (TJ Dynamo Nelahozeves)</v>
      </c>
      <c r="D167" s="80"/>
      <c r="E167" s="11" t="str">
        <f>M178</f>
        <v>0:3</v>
      </c>
      <c r="F167" s="4" t="str">
        <f>CONCATENATE(RIGHT(G166,1),MID(G166,2,1),LEFT(G166,1))</f>
        <v>3:0</v>
      </c>
      <c r="G167" s="3" t="s">
        <v>279</v>
      </c>
      <c r="H167" s="4" t="str">
        <f>CONCATENATE(RIGHT(G168,1),MID(G168,2,1),LEFT(G168,1))</f>
        <v>3:1</v>
      </c>
      <c r="I167" s="5" t="str">
        <f>CONCATENATE(LEFT(E167,1)+LEFT(F167,1)+LEFT(H167,1),":",RIGHT(E167,1)+RIGHT(F167,1)+RIGHT(H167,1))</f>
        <v>6:4</v>
      </c>
      <c r="J167" s="4">
        <f>IF(ISERROR(I167),"",IF(LEFT(E167,1)="3",2,1)+IF(LEFT(F167,1)="3",2,1)+IF(LEFT(H167,1)="3",2,1))</f>
        <v>5</v>
      </c>
      <c r="K167" s="23">
        <v>2</v>
      </c>
    </row>
    <row r="168" spans="1:11" ht="15.75" thickBot="1">
      <c r="A168" s="28" t="str">
        <f>CONCATENATE($A$164,"_",K168)</f>
        <v>11_4</v>
      </c>
      <c r="B168" s="21" t="s">
        <v>333</v>
      </c>
      <c r="C168" s="72" t="str">
        <f>VLOOKUP(B168,$A$117:$H$120,3,0)</f>
        <v>Kadeřábek Ondřej (TTC Příbram)</v>
      </c>
      <c r="D168" s="73"/>
      <c r="E168" s="12" t="str">
        <f>CONCATENATE(RIGHT(H165,1),MID(H165,2,1),LEFT(H165,1))</f>
        <v>1:3</v>
      </c>
      <c r="F168" s="6" t="str">
        <f>CONCATENATE(RIGHT(H166,1),MID(H166,2,1),LEFT(H166,1))</f>
        <v>1:3</v>
      </c>
      <c r="G168" s="6" t="str">
        <f>M174</f>
        <v>1:3</v>
      </c>
      <c r="H168" s="7" t="s">
        <v>279</v>
      </c>
      <c r="I168" s="8" t="str">
        <f>CONCATENATE(LEFT(E168,1)+LEFT(F168,1)+LEFT(G168,1),":",RIGHT(E168,1)+RIGHT(F168,1)+RIGHT(G168,1))</f>
        <v>3:9</v>
      </c>
      <c r="J168" s="6">
        <f>IF(ISERROR(I168),"",IF(LEFT(E168,1)="3",2,1)+IF(LEFT(F168,1)="3",2,1)+IF(LEFT(G168,1)="3",2,1))</f>
        <v>3</v>
      </c>
      <c r="K168" s="24">
        <v>4</v>
      </c>
    </row>
    <row r="169" ht="15.75" customHeight="1"/>
    <row r="170" spans="2:13" ht="15">
      <c r="B170" s="70" t="s">
        <v>283</v>
      </c>
      <c r="C170" s="70"/>
      <c r="D170" s="70"/>
      <c r="E170" s="70"/>
      <c r="F170" s="70"/>
      <c r="G170" s="70"/>
      <c r="H170" s="9" t="s">
        <v>284</v>
      </c>
      <c r="I170" s="9" t="s">
        <v>285</v>
      </c>
      <c r="J170" s="9" t="s">
        <v>286</v>
      </c>
      <c r="K170" s="9" t="s">
        <v>287</v>
      </c>
      <c r="L170" s="9" t="s">
        <v>288</v>
      </c>
      <c r="M170" s="9" t="s">
        <v>289</v>
      </c>
    </row>
    <row r="171" spans="2:13" ht="15">
      <c r="B171" s="69" t="str">
        <f>C165</f>
        <v>Rada Jonáš (TJ Sokol Králův Dvůr)</v>
      </c>
      <c r="C171" s="69"/>
      <c r="D171" s="10" t="s">
        <v>290</v>
      </c>
      <c r="E171" s="69" t="str">
        <f>C168</f>
        <v>Kadeřábek Ondřej (TTC Příbram)</v>
      </c>
      <c r="F171" s="69"/>
      <c r="G171" s="69"/>
      <c r="H171" s="25">
        <v>7</v>
      </c>
      <c r="I171" s="25">
        <v>-7</v>
      </c>
      <c r="J171" s="25">
        <v>3</v>
      </c>
      <c r="K171" s="25">
        <v>9</v>
      </c>
      <c r="L171" s="25"/>
      <c r="M171" s="10" t="str">
        <f>IF(H171="","",IF(AND(K171="",J171&lt;0),"0:3",IF(AND(K171="",J171&gt;=0),"3:0",IF(AND(L171="",K171&lt;0),"1:3",IF(AND(L171="",K171&gt;=0),"3:1",IF(L171&lt;0,"2:3","3:2"))))))</f>
        <v>3:1</v>
      </c>
    </row>
    <row r="172" spans="2:13" ht="15">
      <c r="B172" s="69" t="str">
        <f>C166</f>
        <v>Šnajdr Jakub (TJ Spartak Čelákovice)</v>
      </c>
      <c r="C172" s="69" t="e">
        <f>#REF!</f>
        <v>#REF!</v>
      </c>
      <c r="D172" s="10" t="s">
        <v>290</v>
      </c>
      <c r="E172" s="69" t="str">
        <f>C167</f>
        <v>Štibinger Michal (TJ Dynamo Nelahozeves)</v>
      </c>
      <c r="F172" s="69" t="str">
        <f>C167</f>
        <v>Štibinger Michal (TJ Dynamo Nelahozeves)</v>
      </c>
      <c r="G172" s="69"/>
      <c r="H172" s="25">
        <v>-10</v>
      </c>
      <c r="I172" s="25">
        <v>-5</v>
      </c>
      <c r="J172" s="25">
        <v>-4</v>
      </c>
      <c r="K172" s="25"/>
      <c r="L172" s="25"/>
      <c r="M172" s="10" t="str">
        <f>IF(H172="","",IF(AND(K172="",J172&lt;0),"0:3",IF(AND(K172="",J172&gt;=0),"3:0",IF(AND(L172="",K172&lt;0),"1:3",IF(AND(L172="",K172&gt;=0),"3:1",IF(L172&lt;0,"2:3","3:2"))))))</f>
        <v>0:3</v>
      </c>
    </row>
    <row r="173" spans="2:13" ht="15">
      <c r="B173" s="70" t="s">
        <v>291</v>
      </c>
      <c r="C173" s="70"/>
      <c r="D173" s="70"/>
      <c r="E173" s="70"/>
      <c r="F173" s="70"/>
      <c r="G173" s="70"/>
      <c r="H173" s="9" t="s">
        <v>284</v>
      </c>
      <c r="I173" s="9" t="s">
        <v>285</v>
      </c>
      <c r="J173" s="9" t="s">
        <v>286</v>
      </c>
      <c r="K173" s="9" t="s">
        <v>287</v>
      </c>
      <c r="L173" s="9" t="s">
        <v>288</v>
      </c>
      <c r="M173" s="9" t="s">
        <v>289</v>
      </c>
    </row>
    <row r="174" spans="2:13" ht="15">
      <c r="B174" s="69" t="str">
        <f>C168</f>
        <v>Kadeřábek Ondřej (TTC Příbram)</v>
      </c>
      <c r="C174" s="69" t="str">
        <f>C168</f>
        <v>Kadeřábek Ondřej (TTC Příbram)</v>
      </c>
      <c r="D174" s="10" t="s">
        <v>290</v>
      </c>
      <c r="E174" s="69" t="str">
        <f>C167</f>
        <v>Štibinger Michal (TJ Dynamo Nelahozeves)</v>
      </c>
      <c r="F174" s="69" t="str">
        <f>C167</f>
        <v>Štibinger Michal (TJ Dynamo Nelahozeves)</v>
      </c>
      <c r="G174" s="69"/>
      <c r="H174" s="25">
        <v>-3</v>
      </c>
      <c r="I174" s="25">
        <v>4</v>
      </c>
      <c r="J174" s="25">
        <v>-8</v>
      </c>
      <c r="K174" s="25">
        <v>-10</v>
      </c>
      <c r="L174" s="25"/>
      <c r="M174" s="10" t="str">
        <f>IF(H174="","",IF(AND(K174="",J174&lt;0),"0:3",IF(AND(K174="",J174&gt;=0),"3:0",IF(AND(L174="",K174&lt;0),"1:3",IF(AND(L174="",K174&gt;=0),"3:1",IF(L174&lt;0,"2:3","3:2"))))))</f>
        <v>1:3</v>
      </c>
    </row>
    <row r="175" spans="2:13" ht="15">
      <c r="B175" s="69" t="str">
        <f>C165</f>
        <v>Rada Jonáš (TJ Sokol Králův Dvůr)</v>
      </c>
      <c r="C175" s="69" t="str">
        <f>C166</f>
        <v>Šnajdr Jakub (TJ Spartak Čelákovice)</v>
      </c>
      <c r="D175" s="10" t="s">
        <v>290</v>
      </c>
      <c r="E175" s="69" t="str">
        <f>C166</f>
        <v>Šnajdr Jakub (TJ Spartak Čelákovice)</v>
      </c>
      <c r="F175" s="69" t="str">
        <f>C166</f>
        <v>Šnajdr Jakub (TJ Spartak Čelákovice)</v>
      </c>
      <c r="G175" s="69"/>
      <c r="H175" s="25">
        <v>-1</v>
      </c>
      <c r="I175" s="25">
        <v>4</v>
      </c>
      <c r="J175" s="25">
        <v>10</v>
      </c>
      <c r="K175" s="25">
        <v>-6</v>
      </c>
      <c r="L175" s="25">
        <v>9</v>
      </c>
      <c r="M175" s="10" t="str">
        <f>IF(H175="","",IF(AND(K175="",J175&lt;0),"0:3",IF(AND(K175="",J175&gt;=0),"3:0",IF(AND(L175="",K175&lt;0),"1:3",IF(AND(L175="",K175&gt;=0),"3:1",IF(L175&lt;0,"2:3","3:2"))))))</f>
        <v>3:2</v>
      </c>
    </row>
    <row r="176" spans="2:13" ht="15">
      <c r="B176" s="70" t="s">
        <v>292</v>
      </c>
      <c r="C176" s="70"/>
      <c r="D176" s="70"/>
      <c r="E176" s="70"/>
      <c r="F176" s="70"/>
      <c r="G176" s="70"/>
      <c r="H176" s="9" t="s">
        <v>284</v>
      </c>
      <c r="I176" s="9" t="s">
        <v>285</v>
      </c>
      <c r="J176" s="9" t="s">
        <v>286</v>
      </c>
      <c r="K176" s="9" t="s">
        <v>287</v>
      </c>
      <c r="L176" s="9" t="s">
        <v>288</v>
      </c>
      <c r="M176" s="9" t="s">
        <v>289</v>
      </c>
    </row>
    <row r="177" spans="2:13" ht="15">
      <c r="B177" s="69" t="str">
        <f>C166</f>
        <v>Šnajdr Jakub (TJ Spartak Čelákovice)</v>
      </c>
      <c r="C177" s="69" t="e">
        <f>#REF!</f>
        <v>#REF!</v>
      </c>
      <c r="D177" s="10" t="s">
        <v>290</v>
      </c>
      <c r="E177" s="69" t="str">
        <f>C168</f>
        <v>Kadeřábek Ondřej (TTC Příbram)</v>
      </c>
      <c r="F177" s="69" t="str">
        <f>C168</f>
        <v>Kadeřábek Ondřej (TTC Příbram)</v>
      </c>
      <c r="G177" s="69"/>
      <c r="H177" s="25">
        <v>3</v>
      </c>
      <c r="I177" s="25">
        <v>6</v>
      </c>
      <c r="J177" s="25">
        <v>-11</v>
      </c>
      <c r="K177" s="25">
        <v>7</v>
      </c>
      <c r="L177" s="25"/>
      <c r="M177" s="10" t="str">
        <f>IF(H177="","",IF(AND(K177="",J177&lt;0),"0:3",IF(AND(K177="",J177&gt;=0),"3:0",IF(AND(L177="",K177&lt;0),"1:3",IF(AND(L177="",K177&gt;=0),"3:1",IF(L177&lt;0,"2:3","3:2"))))))</f>
        <v>3:1</v>
      </c>
    </row>
    <row r="178" spans="2:13" ht="15">
      <c r="B178" s="69" t="str">
        <f>C167</f>
        <v>Štibinger Michal (TJ Dynamo Nelahozeves)</v>
      </c>
      <c r="C178" s="69" t="e">
        <f>#REF!</f>
        <v>#REF!</v>
      </c>
      <c r="D178" s="10" t="s">
        <v>290</v>
      </c>
      <c r="E178" s="69" t="str">
        <f>C165</f>
        <v>Rada Jonáš (TJ Sokol Králův Dvůr)</v>
      </c>
      <c r="F178" s="69" t="str">
        <f>C165</f>
        <v>Rada Jonáš (TJ Sokol Králův Dvůr)</v>
      </c>
      <c r="G178" s="69"/>
      <c r="H178" s="25">
        <v>-6</v>
      </c>
      <c r="I178" s="25">
        <v>-8</v>
      </c>
      <c r="J178" s="25">
        <v>-7</v>
      </c>
      <c r="K178" s="25"/>
      <c r="L178" s="25"/>
      <c r="M178" s="10" t="str">
        <f>IF(H178="","",IF(AND(K178="",J178&lt;0),"0:3",IF(AND(K178="",J178&gt;=0),"3:0",IF(AND(L178="",K178&lt;0),"1:3",IF(AND(L178="",K178&gt;=0),"3:1",IF(L178&lt;0,"2:3","3:2"))))))</f>
        <v>0:3</v>
      </c>
    </row>
    <row r="179" ht="15.75" thickBot="1"/>
    <row r="180" spans="1:11" ht="42" customHeight="1" thickBot="1">
      <c r="A180" s="28">
        <v>12</v>
      </c>
      <c r="B180" s="74" t="s">
        <v>395</v>
      </c>
      <c r="C180" s="75"/>
      <c r="D180" s="76"/>
      <c r="E180" s="13" t="str">
        <f>C181</f>
        <v>Melenec Matěj (TJ Sokol Králův Dvůr)</v>
      </c>
      <c r="F180" s="14" t="str">
        <f>C182</f>
        <v>Silavecká Julie (TTC Příbram)</v>
      </c>
      <c r="G180" s="14" t="str">
        <f>C183</f>
        <v>Bruchová Tereza (TJ AŠ Mladá Boleslav)</v>
      </c>
      <c r="H180" s="14" t="str">
        <f>C184</f>
        <v>Silavecká Ema (TTC Příbram)</v>
      </c>
      <c r="I180" s="13" t="s">
        <v>280</v>
      </c>
      <c r="J180" s="14" t="s">
        <v>281</v>
      </c>
      <c r="K180" s="15" t="s">
        <v>282</v>
      </c>
    </row>
    <row r="181" spans="1:12" ht="15">
      <c r="A181" s="28" t="str">
        <f>CONCATENATE($A$180,"_",K181)</f>
        <v>12_2</v>
      </c>
      <c r="B181" s="16" t="s">
        <v>334</v>
      </c>
      <c r="C181" s="77" t="str">
        <f>VLOOKUP(B181,$A$101:$H$104,3,0)</f>
        <v>Melenec Matěj (TJ Sokol Králův Dvůr)</v>
      </c>
      <c r="D181" s="78"/>
      <c r="E181" s="17" t="s">
        <v>279</v>
      </c>
      <c r="F181" s="18" t="str">
        <f>M191</f>
        <v>3:2</v>
      </c>
      <c r="G181" s="18" t="str">
        <f>CONCATENATE(RIGHT(E183,1),MID(E183,2,1),LEFT(E183,1))</f>
        <v>1:3</v>
      </c>
      <c r="H181" s="18" t="str">
        <f>M187</f>
        <v>3:0</v>
      </c>
      <c r="I181" s="19" t="str">
        <f>CONCATENATE(LEFT(F181,1)+LEFT(G181,1)+LEFT(H181,1),":",RIGHT(F181,1)+RIGHT(G181,1)+RIGHT(H181,1))</f>
        <v>7:5</v>
      </c>
      <c r="J181" s="18">
        <f>IF(ISERROR(I181),"",IF(LEFT(F181,1)="3",2,1)+IF(LEFT(G181,1)="3",2,1)+IF(LEFT(H181,1)="3",2,1))</f>
        <v>5</v>
      </c>
      <c r="K181" s="22">
        <v>2</v>
      </c>
      <c r="L181" s="55"/>
    </row>
    <row r="182" spans="1:12" ht="15">
      <c r="A182" s="28" t="str">
        <f>CONCATENATE($A$180,"_",K182)</f>
        <v>12_3</v>
      </c>
      <c r="B182" s="20" t="s">
        <v>335</v>
      </c>
      <c r="C182" s="79" t="str">
        <f>VLOOKUP(B182,$A$101:$H$104,3,0)</f>
        <v>Silavecká Julie (TTC Příbram)</v>
      </c>
      <c r="D182" s="80"/>
      <c r="E182" s="11" t="str">
        <f>CONCATENATE(RIGHT(F181,1),MID(F181,2,1),LEFT(F181,1))</f>
        <v>2:3</v>
      </c>
      <c r="F182" s="3" t="s">
        <v>279</v>
      </c>
      <c r="G182" s="4" t="str">
        <f>M188</f>
        <v>1:3</v>
      </c>
      <c r="H182" s="4" t="str">
        <f>M193</f>
        <v>3:2</v>
      </c>
      <c r="I182" s="5" t="str">
        <f>CONCATENATE(LEFT(E182,1)+LEFT(G182,1)+LEFT(H182,1),":",RIGHT(E182,1)+RIGHT(G182,1)+RIGHT(H182,1))</f>
        <v>6:8</v>
      </c>
      <c r="J182" s="4">
        <f>IF(ISERROR(I182),"",IF(LEFT(E182,1)="3",2,1)+IF(LEFT(G182,1)="3",2,1)+IF(LEFT(H182,1)="3",2,1))</f>
        <v>4</v>
      </c>
      <c r="K182" s="23">
        <v>3</v>
      </c>
      <c r="L182" s="55"/>
    </row>
    <row r="183" spans="1:12" ht="15">
      <c r="A183" s="28" t="str">
        <f>CONCATENATE($A$180,"_",K183)</f>
        <v>12_1</v>
      </c>
      <c r="B183" s="20" t="s">
        <v>336</v>
      </c>
      <c r="C183" s="79" t="str">
        <f>VLOOKUP(B183,$A$117:$H$120,3,0)</f>
        <v>Bruchová Tereza (TJ AŠ Mladá Boleslav)</v>
      </c>
      <c r="D183" s="80"/>
      <c r="E183" s="11" t="str">
        <f>M194</f>
        <v>3:1</v>
      </c>
      <c r="F183" s="4" t="str">
        <f>CONCATENATE(RIGHT(G182,1),MID(G182,2,1),LEFT(G182,1))</f>
        <v>3:1</v>
      </c>
      <c r="G183" s="3" t="s">
        <v>279</v>
      </c>
      <c r="H183" s="4" t="str">
        <f>CONCATENATE(RIGHT(G184,1),MID(G184,2,1),LEFT(G184,1))</f>
        <v>3:1</v>
      </c>
      <c r="I183" s="5" t="str">
        <f>CONCATENATE(LEFT(E183,1)+LEFT(F183,1)+LEFT(H183,1),":",RIGHT(E183,1)+RIGHT(F183,1)+RIGHT(H183,1))</f>
        <v>9:3</v>
      </c>
      <c r="J183" s="4">
        <f>IF(ISERROR(I183),"",IF(LEFT(E183,1)="3",2,1)+IF(LEFT(F183,1)="3",2,1)+IF(LEFT(H183,1)="3",2,1))</f>
        <v>6</v>
      </c>
      <c r="K183" s="23">
        <v>1</v>
      </c>
      <c r="L183" s="55"/>
    </row>
    <row r="184" spans="1:12" ht="15.75" thickBot="1">
      <c r="A184" s="28" t="str">
        <f>CONCATENATE($A$180,"_",K184)</f>
        <v>12_4</v>
      </c>
      <c r="B184" s="21" t="s">
        <v>337</v>
      </c>
      <c r="C184" s="72" t="str">
        <f>VLOOKUP(B184,$A$117:$H$120,3,0)</f>
        <v>Silavecká Ema (TTC Příbram)</v>
      </c>
      <c r="D184" s="73"/>
      <c r="E184" s="12" t="str">
        <f>CONCATENATE(RIGHT(H181,1),MID(H181,2,1),LEFT(H181,1))</f>
        <v>0:3</v>
      </c>
      <c r="F184" s="6" t="str">
        <f>CONCATENATE(RIGHT(H182,1),MID(H182,2,1),LEFT(H182,1))</f>
        <v>2:3</v>
      </c>
      <c r="G184" s="6" t="str">
        <f>M190</f>
        <v>1:3</v>
      </c>
      <c r="H184" s="7" t="s">
        <v>279</v>
      </c>
      <c r="I184" s="8" t="str">
        <f>CONCATENATE(LEFT(E184,1)+LEFT(F184,1)+LEFT(G184,1),":",RIGHT(E184,1)+RIGHT(F184,1)+RIGHT(G184,1))</f>
        <v>3:9</v>
      </c>
      <c r="J184" s="6">
        <f>IF(ISERROR(I184),"",IF(LEFT(E184,1)="3",2,1)+IF(LEFT(F184,1)="3",2,1)+IF(LEFT(G184,1)="3",2,1))</f>
        <v>3</v>
      </c>
      <c r="K184" s="24">
        <v>4</v>
      </c>
      <c r="L184" s="55"/>
    </row>
    <row r="186" spans="2:13" ht="15">
      <c r="B186" s="70" t="s">
        <v>283</v>
      </c>
      <c r="C186" s="70"/>
      <c r="D186" s="70"/>
      <c r="E186" s="70"/>
      <c r="F186" s="70"/>
      <c r="G186" s="70"/>
      <c r="H186" s="9" t="s">
        <v>284</v>
      </c>
      <c r="I186" s="9" t="s">
        <v>285</v>
      </c>
      <c r="J186" s="9" t="s">
        <v>286</v>
      </c>
      <c r="K186" s="9" t="s">
        <v>287</v>
      </c>
      <c r="L186" s="9" t="s">
        <v>288</v>
      </c>
      <c r="M186" s="9" t="s">
        <v>289</v>
      </c>
    </row>
    <row r="187" spans="2:13" ht="15">
      <c r="B187" s="69" t="str">
        <f>C181</f>
        <v>Melenec Matěj (TJ Sokol Králův Dvůr)</v>
      </c>
      <c r="C187" s="69"/>
      <c r="D187" s="10" t="s">
        <v>290</v>
      </c>
      <c r="E187" s="69" t="str">
        <f>C184</f>
        <v>Silavecká Ema (TTC Příbram)</v>
      </c>
      <c r="F187" s="69"/>
      <c r="G187" s="69"/>
      <c r="H187" s="25">
        <v>9</v>
      </c>
      <c r="I187" s="25">
        <v>9</v>
      </c>
      <c r="J187" s="25">
        <v>7</v>
      </c>
      <c r="K187" s="25"/>
      <c r="L187" s="25"/>
      <c r="M187" s="10" t="str">
        <f>IF(H187="","",IF(AND(K187="",J187&lt;0),"0:3",IF(AND(K187="",J187&gt;=0),"3:0",IF(AND(L187="",K187&lt;0),"1:3",IF(AND(L187="",K187&gt;=0),"3:1",IF(L187&lt;0,"2:3","3:2"))))))</f>
        <v>3:0</v>
      </c>
    </row>
    <row r="188" spans="2:13" ht="15">
      <c r="B188" s="69" t="str">
        <f>C182</f>
        <v>Silavecká Julie (TTC Příbram)</v>
      </c>
      <c r="C188" s="69" t="e">
        <f>#REF!</f>
        <v>#REF!</v>
      </c>
      <c r="D188" s="10" t="s">
        <v>290</v>
      </c>
      <c r="E188" s="69" t="str">
        <f>C183</f>
        <v>Bruchová Tereza (TJ AŠ Mladá Boleslav)</v>
      </c>
      <c r="F188" s="69" t="str">
        <f>C183</f>
        <v>Bruchová Tereza (TJ AŠ Mladá Boleslav)</v>
      </c>
      <c r="G188" s="69"/>
      <c r="H188" s="25">
        <v>-6</v>
      </c>
      <c r="I188" s="25">
        <v>5</v>
      </c>
      <c r="J188" s="25">
        <v>-7</v>
      </c>
      <c r="K188" s="25">
        <v>-6</v>
      </c>
      <c r="L188" s="25"/>
      <c r="M188" s="10" t="str">
        <f>IF(H188="","",IF(AND(K188="",J188&lt;0),"0:3",IF(AND(K188="",J188&gt;=0),"3:0",IF(AND(L188="",K188&lt;0),"1:3",IF(AND(L188="",K188&gt;=0),"3:1",IF(L188&lt;0,"2:3","3:2"))))))</f>
        <v>1:3</v>
      </c>
    </row>
    <row r="189" spans="2:13" ht="15">
      <c r="B189" s="70" t="s">
        <v>291</v>
      </c>
      <c r="C189" s="70"/>
      <c r="D189" s="70"/>
      <c r="E189" s="70"/>
      <c r="F189" s="70"/>
      <c r="G189" s="70"/>
      <c r="H189" s="9" t="s">
        <v>284</v>
      </c>
      <c r="I189" s="9" t="s">
        <v>285</v>
      </c>
      <c r="J189" s="9" t="s">
        <v>286</v>
      </c>
      <c r="K189" s="9" t="s">
        <v>287</v>
      </c>
      <c r="L189" s="9" t="s">
        <v>288</v>
      </c>
      <c r="M189" s="9" t="s">
        <v>289</v>
      </c>
    </row>
    <row r="190" spans="2:13" ht="15">
      <c r="B190" s="69" t="str">
        <f>C184</f>
        <v>Silavecká Ema (TTC Příbram)</v>
      </c>
      <c r="C190" s="69" t="str">
        <f>C184</f>
        <v>Silavecká Ema (TTC Příbram)</v>
      </c>
      <c r="D190" s="10" t="s">
        <v>290</v>
      </c>
      <c r="E190" s="69" t="str">
        <f>C183</f>
        <v>Bruchová Tereza (TJ AŠ Mladá Boleslav)</v>
      </c>
      <c r="F190" s="69" t="str">
        <f>C183</f>
        <v>Bruchová Tereza (TJ AŠ Mladá Boleslav)</v>
      </c>
      <c r="G190" s="69"/>
      <c r="H190" s="25">
        <v>10</v>
      </c>
      <c r="I190" s="25">
        <v>-5</v>
      </c>
      <c r="J190" s="25">
        <v>-4</v>
      </c>
      <c r="K190" s="25">
        <v>-3</v>
      </c>
      <c r="L190" s="25"/>
      <c r="M190" s="10" t="str">
        <f>IF(H190="","",IF(AND(K190="",J190&lt;0),"0:3",IF(AND(K190="",J190&gt;=0),"3:0",IF(AND(L190="",K190&lt;0),"1:3",IF(AND(L190="",K190&gt;=0),"3:1",IF(L190&lt;0,"2:3","3:2"))))))</f>
        <v>1:3</v>
      </c>
    </row>
    <row r="191" spans="2:13" ht="15">
      <c r="B191" s="69" t="str">
        <f>C181</f>
        <v>Melenec Matěj (TJ Sokol Králův Dvůr)</v>
      </c>
      <c r="C191" s="69" t="str">
        <f>C182</f>
        <v>Silavecká Julie (TTC Příbram)</v>
      </c>
      <c r="D191" s="10" t="s">
        <v>290</v>
      </c>
      <c r="E191" s="69" t="str">
        <f>C182</f>
        <v>Silavecká Julie (TTC Příbram)</v>
      </c>
      <c r="F191" s="69" t="str">
        <f>C182</f>
        <v>Silavecká Julie (TTC Příbram)</v>
      </c>
      <c r="G191" s="69"/>
      <c r="H191" s="25">
        <v>-8</v>
      </c>
      <c r="I191" s="25">
        <v>8</v>
      </c>
      <c r="J191" s="25">
        <v>-8</v>
      </c>
      <c r="K191" s="25">
        <v>8</v>
      </c>
      <c r="L191" s="25">
        <v>17</v>
      </c>
      <c r="M191" s="10" t="str">
        <f>IF(H191="","",IF(AND(K191="",J191&lt;0),"0:3",IF(AND(K191="",J191&gt;=0),"3:0",IF(AND(L191="",K191&lt;0),"1:3",IF(AND(L191="",K191&gt;=0),"3:1",IF(L191&lt;0,"2:3","3:2"))))))</f>
        <v>3:2</v>
      </c>
    </row>
    <row r="192" spans="2:13" ht="15">
      <c r="B192" s="70" t="s">
        <v>292</v>
      </c>
      <c r="C192" s="70"/>
      <c r="D192" s="70"/>
      <c r="E192" s="70"/>
      <c r="F192" s="70"/>
      <c r="G192" s="70"/>
      <c r="H192" s="9" t="s">
        <v>284</v>
      </c>
      <c r="I192" s="9" t="s">
        <v>285</v>
      </c>
      <c r="J192" s="9" t="s">
        <v>286</v>
      </c>
      <c r="K192" s="9" t="s">
        <v>287</v>
      </c>
      <c r="L192" s="9" t="s">
        <v>288</v>
      </c>
      <c r="M192" s="9" t="s">
        <v>289</v>
      </c>
    </row>
    <row r="193" spans="2:13" ht="15">
      <c r="B193" s="69" t="str">
        <f>C182</f>
        <v>Silavecká Julie (TTC Příbram)</v>
      </c>
      <c r="C193" s="69" t="e">
        <f>#REF!</f>
        <v>#REF!</v>
      </c>
      <c r="D193" s="10" t="s">
        <v>290</v>
      </c>
      <c r="E193" s="69" t="str">
        <f>C184</f>
        <v>Silavecká Ema (TTC Příbram)</v>
      </c>
      <c r="F193" s="69" t="str">
        <f>C184</f>
        <v>Silavecká Ema (TTC Příbram)</v>
      </c>
      <c r="G193" s="69"/>
      <c r="H193" s="25">
        <v>6</v>
      </c>
      <c r="I193" s="25">
        <v>5</v>
      </c>
      <c r="J193" s="25">
        <v>-9</v>
      </c>
      <c r="K193" s="25">
        <v>-12</v>
      </c>
      <c r="L193" s="25">
        <v>2</v>
      </c>
      <c r="M193" s="10" t="str">
        <f>IF(H193="","",IF(AND(K193="",J193&lt;0),"0:3",IF(AND(K193="",J193&gt;=0),"3:0",IF(AND(L193="",K193&lt;0),"1:3",IF(AND(L193="",K193&gt;=0),"3:1",IF(L193&lt;0,"2:3","3:2"))))))</f>
        <v>3:2</v>
      </c>
    </row>
    <row r="194" spans="2:13" ht="15">
      <c r="B194" s="69" t="str">
        <f>C183</f>
        <v>Bruchová Tereza (TJ AŠ Mladá Boleslav)</v>
      </c>
      <c r="C194" s="69" t="e">
        <f>#REF!</f>
        <v>#REF!</v>
      </c>
      <c r="D194" s="10" t="s">
        <v>290</v>
      </c>
      <c r="E194" s="69" t="str">
        <f>C181</f>
        <v>Melenec Matěj (TJ Sokol Králův Dvůr)</v>
      </c>
      <c r="F194" s="69" t="str">
        <f>C181</f>
        <v>Melenec Matěj (TJ Sokol Králův Dvůr)</v>
      </c>
      <c r="G194" s="69"/>
      <c r="H194" s="25">
        <v>10</v>
      </c>
      <c r="I194" s="25">
        <v>-9</v>
      </c>
      <c r="J194" s="25">
        <v>5</v>
      </c>
      <c r="K194" s="25">
        <v>10</v>
      </c>
      <c r="L194" s="25"/>
      <c r="M194" s="10" t="str">
        <f>IF(H194="","",IF(AND(K194="",J194&lt;0),"0:3",IF(AND(K194="",J194&gt;=0),"3:0",IF(AND(L194="",K194&lt;0),"1:3",IF(AND(L194="",K194&gt;=0),"3:1",IF(L194&lt;0,"2:3","3:2"))))))</f>
        <v>3:1</v>
      </c>
    </row>
  </sheetData>
  <sheetProtection sheet="1" objects="1" scenarios="1"/>
  <mergeCells count="236">
    <mergeCell ref="B9:C9"/>
    <mergeCell ref="E9:G9"/>
    <mergeCell ref="C5:D5"/>
    <mergeCell ref="B7:G7"/>
    <mergeCell ref="B8:C8"/>
    <mergeCell ref="E8:G8"/>
    <mergeCell ref="B1:D1"/>
    <mergeCell ref="C2:D2"/>
    <mergeCell ref="C3:D3"/>
    <mergeCell ref="C4:D4"/>
    <mergeCell ref="C20:D20"/>
    <mergeCell ref="C21:D21"/>
    <mergeCell ref="B10:G10"/>
    <mergeCell ref="B11:C11"/>
    <mergeCell ref="E11:G11"/>
    <mergeCell ref="B15:C15"/>
    <mergeCell ref="E15:G15"/>
    <mergeCell ref="B18:D18"/>
    <mergeCell ref="C19:D19"/>
    <mergeCell ref="B12:C12"/>
    <mergeCell ref="E12:G12"/>
    <mergeCell ref="B13:G13"/>
    <mergeCell ref="B14:C14"/>
    <mergeCell ref="E14:G14"/>
    <mergeCell ref="B30:G30"/>
    <mergeCell ref="B31:C31"/>
    <mergeCell ref="E31:G31"/>
    <mergeCell ref="C22:D22"/>
    <mergeCell ref="B24:G24"/>
    <mergeCell ref="B27:G27"/>
    <mergeCell ref="B28:C28"/>
    <mergeCell ref="E28:G28"/>
    <mergeCell ref="B29:C29"/>
    <mergeCell ref="E29:G29"/>
    <mergeCell ref="B25:C25"/>
    <mergeCell ref="E25:G25"/>
    <mergeCell ref="B26:C26"/>
    <mergeCell ref="E26:G26"/>
    <mergeCell ref="B42:C42"/>
    <mergeCell ref="E42:G42"/>
    <mergeCell ref="B32:C32"/>
    <mergeCell ref="E32:G32"/>
    <mergeCell ref="C38:D38"/>
    <mergeCell ref="B40:G40"/>
    <mergeCell ref="B41:C41"/>
    <mergeCell ref="E41:G41"/>
    <mergeCell ref="B34:D34"/>
    <mergeCell ref="C35:D35"/>
    <mergeCell ref="C36:D36"/>
    <mergeCell ref="C37:D37"/>
    <mergeCell ref="C53:D53"/>
    <mergeCell ref="C54:D54"/>
    <mergeCell ref="B43:G43"/>
    <mergeCell ref="B44:C44"/>
    <mergeCell ref="E44:G44"/>
    <mergeCell ref="B48:C48"/>
    <mergeCell ref="E48:G48"/>
    <mergeCell ref="B51:D51"/>
    <mergeCell ref="C52:D52"/>
    <mergeCell ref="B45:C45"/>
    <mergeCell ref="E45:G45"/>
    <mergeCell ref="B46:G46"/>
    <mergeCell ref="B47:C47"/>
    <mergeCell ref="E47:G47"/>
    <mergeCell ref="B63:G63"/>
    <mergeCell ref="B64:C64"/>
    <mergeCell ref="E64:G64"/>
    <mergeCell ref="C55:D55"/>
    <mergeCell ref="B57:G57"/>
    <mergeCell ref="B60:G60"/>
    <mergeCell ref="B61:C61"/>
    <mergeCell ref="E61:G61"/>
    <mergeCell ref="B62:C62"/>
    <mergeCell ref="E62:G62"/>
    <mergeCell ref="B58:C58"/>
    <mergeCell ref="E58:G58"/>
    <mergeCell ref="B59:C59"/>
    <mergeCell ref="E59:G59"/>
    <mergeCell ref="B75:C75"/>
    <mergeCell ref="E75:G75"/>
    <mergeCell ref="B65:C65"/>
    <mergeCell ref="E65:G65"/>
    <mergeCell ref="C71:D71"/>
    <mergeCell ref="B73:G73"/>
    <mergeCell ref="B74:C74"/>
    <mergeCell ref="E74:G74"/>
    <mergeCell ref="B67:D67"/>
    <mergeCell ref="C68:D68"/>
    <mergeCell ref="C69:D69"/>
    <mergeCell ref="C70:D70"/>
    <mergeCell ref="C85:D85"/>
    <mergeCell ref="C86:D86"/>
    <mergeCell ref="B76:G76"/>
    <mergeCell ref="B77:C77"/>
    <mergeCell ref="E77:G77"/>
    <mergeCell ref="B81:C81"/>
    <mergeCell ref="E81:G81"/>
    <mergeCell ref="B83:D83"/>
    <mergeCell ref="C84:D84"/>
    <mergeCell ref="B78:C78"/>
    <mergeCell ref="E78:G78"/>
    <mergeCell ref="B79:G79"/>
    <mergeCell ref="B80:C80"/>
    <mergeCell ref="E80:G80"/>
    <mergeCell ref="B95:G95"/>
    <mergeCell ref="B96:C96"/>
    <mergeCell ref="E96:G96"/>
    <mergeCell ref="C87:D87"/>
    <mergeCell ref="B89:G89"/>
    <mergeCell ref="B92:G92"/>
    <mergeCell ref="B93:C93"/>
    <mergeCell ref="E93:G93"/>
    <mergeCell ref="B94:C94"/>
    <mergeCell ref="E94:G94"/>
    <mergeCell ref="B90:C90"/>
    <mergeCell ref="E90:G90"/>
    <mergeCell ref="B91:C91"/>
    <mergeCell ref="E91:G91"/>
    <mergeCell ref="B108:C108"/>
    <mergeCell ref="E108:G108"/>
    <mergeCell ref="B97:C97"/>
    <mergeCell ref="E97:G97"/>
    <mergeCell ref="C104:D104"/>
    <mergeCell ref="B106:G106"/>
    <mergeCell ref="B107:C107"/>
    <mergeCell ref="E107:G107"/>
    <mergeCell ref="B100:D100"/>
    <mergeCell ref="C101:D101"/>
    <mergeCell ref="C102:D102"/>
    <mergeCell ref="C103:D103"/>
    <mergeCell ref="C118:D118"/>
    <mergeCell ref="C119:D119"/>
    <mergeCell ref="B109:G109"/>
    <mergeCell ref="B110:C110"/>
    <mergeCell ref="E110:G110"/>
    <mergeCell ref="B114:C114"/>
    <mergeCell ref="E114:G114"/>
    <mergeCell ref="B116:D116"/>
    <mergeCell ref="C117:D117"/>
    <mergeCell ref="B111:C111"/>
    <mergeCell ref="E111:G111"/>
    <mergeCell ref="B112:G112"/>
    <mergeCell ref="B113:C113"/>
    <mergeCell ref="E113:G113"/>
    <mergeCell ref="B128:G128"/>
    <mergeCell ref="B129:C129"/>
    <mergeCell ref="E129:G129"/>
    <mergeCell ref="C120:D120"/>
    <mergeCell ref="B122:G122"/>
    <mergeCell ref="B125:G125"/>
    <mergeCell ref="B126:C126"/>
    <mergeCell ref="E126:G126"/>
    <mergeCell ref="B127:C127"/>
    <mergeCell ref="E127:G127"/>
    <mergeCell ref="B123:C123"/>
    <mergeCell ref="E123:G123"/>
    <mergeCell ref="B124:C124"/>
    <mergeCell ref="E124:G124"/>
    <mergeCell ref="B141:C141"/>
    <mergeCell ref="E141:G141"/>
    <mergeCell ref="B130:C130"/>
    <mergeCell ref="E130:G130"/>
    <mergeCell ref="C137:D137"/>
    <mergeCell ref="B139:G139"/>
    <mergeCell ref="B140:C140"/>
    <mergeCell ref="E140:G140"/>
    <mergeCell ref="B133:D133"/>
    <mergeCell ref="C134:D134"/>
    <mergeCell ref="C135:D135"/>
    <mergeCell ref="C136:D136"/>
    <mergeCell ref="B153:G153"/>
    <mergeCell ref="B154:C154"/>
    <mergeCell ref="E154:G154"/>
    <mergeCell ref="B142:G142"/>
    <mergeCell ref="B143:C143"/>
    <mergeCell ref="E143:G143"/>
    <mergeCell ref="B155:C155"/>
    <mergeCell ref="E155:G155"/>
    <mergeCell ref="B144:G144"/>
    <mergeCell ref="B145:C145"/>
    <mergeCell ref="E145:G145"/>
    <mergeCell ref="B147:D147"/>
    <mergeCell ref="C148:D148"/>
    <mergeCell ref="C149:D149"/>
    <mergeCell ref="C150:D150"/>
    <mergeCell ref="C151:D151"/>
    <mergeCell ref="B159:G159"/>
    <mergeCell ref="B160:C160"/>
    <mergeCell ref="E160:G160"/>
    <mergeCell ref="B161:C161"/>
    <mergeCell ref="E161:G161"/>
    <mergeCell ref="B156:G156"/>
    <mergeCell ref="B157:C157"/>
    <mergeCell ref="E157:G157"/>
    <mergeCell ref="B158:C158"/>
    <mergeCell ref="E158:G158"/>
    <mergeCell ref="B174:C174"/>
    <mergeCell ref="E174:G174"/>
    <mergeCell ref="B164:D164"/>
    <mergeCell ref="C165:D165"/>
    <mergeCell ref="E175:G175"/>
    <mergeCell ref="C166:D166"/>
    <mergeCell ref="C167:D167"/>
    <mergeCell ref="C168:D168"/>
    <mergeCell ref="B170:G170"/>
    <mergeCell ref="B171:C171"/>
    <mergeCell ref="E171:G171"/>
    <mergeCell ref="B172:C172"/>
    <mergeCell ref="E172:G172"/>
    <mergeCell ref="B173:G173"/>
    <mergeCell ref="C182:D182"/>
    <mergeCell ref="C183:D183"/>
    <mergeCell ref="C184:D184"/>
    <mergeCell ref="B175:C175"/>
    <mergeCell ref="B186:G186"/>
    <mergeCell ref="B187:C187"/>
    <mergeCell ref="E187:G187"/>
    <mergeCell ref="B176:G176"/>
    <mergeCell ref="B177:C177"/>
    <mergeCell ref="E177:G177"/>
    <mergeCell ref="B178:C178"/>
    <mergeCell ref="E178:G178"/>
    <mergeCell ref="B180:D180"/>
    <mergeCell ref="C181:D181"/>
    <mergeCell ref="B192:G192"/>
    <mergeCell ref="B193:C193"/>
    <mergeCell ref="E193:G193"/>
    <mergeCell ref="B194:C194"/>
    <mergeCell ref="E194:G194"/>
    <mergeCell ref="B191:C191"/>
    <mergeCell ref="E191:G191"/>
    <mergeCell ref="B188:C188"/>
    <mergeCell ref="E188:G188"/>
    <mergeCell ref="B189:G189"/>
    <mergeCell ref="B190:C190"/>
    <mergeCell ref="E190:G190"/>
  </mergeCells>
  <conditionalFormatting sqref="I2">
    <cfRule type="expression" priority="22" dxfId="0">
      <formula>ISERROR(I2)</formula>
    </cfRule>
  </conditionalFormatting>
  <conditionalFormatting sqref="I3:I5">
    <cfRule type="expression" priority="21" dxfId="0">
      <formula>ISERROR(I3)</formula>
    </cfRule>
  </conditionalFormatting>
  <conditionalFormatting sqref="I19">
    <cfRule type="expression" priority="20" dxfId="0">
      <formula>ISERROR(I19)</formula>
    </cfRule>
  </conditionalFormatting>
  <conditionalFormatting sqref="I20:I22">
    <cfRule type="expression" priority="19" dxfId="0">
      <formula>ISERROR(I20)</formula>
    </cfRule>
  </conditionalFormatting>
  <conditionalFormatting sqref="I35">
    <cfRule type="expression" priority="18" dxfId="0">
      <formula>ISERROR(I35)</formula>
    </cfRule>
  </conditionalFormatting>
  <conditionalFormatting sqref="I36:I38">
    <cfRule type="expression" priority="17" dxfId="0">
      <formula>ISERROR(I36)</formula>
    </cfRule>
  </conditionalFormatting>
  <conditionalFormatting sqref="I52">
    <cfRule type="expression" priority="16" dxfId="0">
      <formula>ISERROR(I52)</formula>
    </cfRule>
  </conditionalFormatting>
  <conditionalFormatting sqref="I53:I55">
    <cfRule type="expression" priority="15" dxfId="0">
      <formula>ISERROR(I53)</formula>
    </cfRule>
  </conditionalFormatting>
  <conditionalFormatting sqref="I68">
    <cfRule type="expression" priority="14" dxfId="0">
      <formula>ISERROR(I68)</formula>
    </cfRule>
  </conditionalFormatting>
  <conditionalFormatting sqref="I69:I71">
    <cfRule type="expression" priority="13" dxfId="0">
      <formula>ISERROR(I69)</formula>
    </cfRule>
  </conditionalFormatting>
  <conditionalFormatting sqref="I84">
    <cfRule type="expression" priority="12" dxfId="0">
      <formula>ISERROR(I84)</formula>
    </cfRule>
  </conditionalFormatting>
  <conditionalFormatting sqref="I85:I87">
    <cfRule type="expression" priority="11" dxfId="0">
      <formula>ISERROR(I85)</formula>
    </cfRule>
  </conditionalFormatting>
  <conditionalFormatting sqref="I101">
    <cfRule type="expression" priority="10" dxfId="0">
      <formula>ISERROR(I101)</formula>
    </cfRule>
  </conditionalFormatting>
  <conditionalFormatting sqref="I102:I104">
    <cfRule type="expression" priority="9" dxfId="0">
      <formula>ISERROR(I102)</formula>
    </cfRule>
  </conditionalFormatting>
  <conditionalFormatting sqref="I117">
    <cfRule type="expression" priority="8" dxfId="0">
      <formula>ISERROR(I117)</formula>
    </cfRule>
  </conditionalFormatting>
  <conditionalFormatting sqref="I118:I120">
    <cfRule type="expression" priority="7" dxfId="0">
      <formula>ISERROR(I118)</formula>
    </cfRule>
  </conditionalFormatting>
  <conditionalFormatting sqref="I148">
    <cfRule type="expression" priority="6" dxfId="0">
      <formula>ISERROR(I148)</formula>
    </cfRule>
  </conditionalFormatting>
  <conditionalFormatting sqref="I149:I151">
    <cfRule type="expression" priority="5" dxfId="0">
      <formula>ISERROR(I149)</formula>
    </cfRule>
  </conditionalFormatting>
  <conditionalFormatting sqref="I165">
    <cfRule type="expression" priority="4" dxfId="0">
      <formula>ISERROR(I165)</formula>
    </cfRule>
  </conditionalFormatting>
  <conditionalFormatting sqref="I166:I168">
    <cfRule type="expression" priority="3" dxfId="0">
      <formula>ISERROR(I166)</formula>
    </cfRule>
  </conditionalFormatting>
  <conditionalFormatting sqref="I181">
    <cfRule type="expression" priority="2" dxfId="0">
      <formula>ISERROR(I181)</formula>
    </cfRule>
  </conditionalFormatting>
  <conditionalFormatting sqref="I182:I184">
    <cfRule type="expression" priority="1" dxfId="0">
      <formula>ISERROR(I182)</formula>
    </cfRule>
  </conditionalFormatting>
  <printOptions horizontalCentered="1" vertic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tabColor theme="3"/>
  </sheetPr>
  <dimension ref="A1:M19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28" customWidth="1"/>
    <col min="2" max="2" width="4.00390625" style="0" bestFit="1" customWidth="1"/>
    <col min="3" max="3" width="32.7109375" style="0" customWidth="1"/>
    <col min="4" max="4" width="1.7109375" style="0" customWidth="1"/>
    <col min="5" max="13" width="11.7109375" style="0" customWidth="1"/>
  </cols>
  <sheetData>
    <row r="1" spans="1:11" ht="42" customHeight="1" thickBot="1">
      <c r="A1" s="28">
        <v>1</v>
      </c>
      <c r="B1" s="84" t="s">
        <v>350</v>
      </c>
      <c r="C1" s="75"/>
      <c r="D1" s="76"/>
      <c r="E1" s="13" t="str">
        <f>C2</f>
        <v>Štěrbová Kateřina (Sokol Chlumec nad Cidlinou)</v>
      </c>
      <c r="F1" s="14" t="str">
        <f>C3</f>
        <v>Kargl Tomáš (TJ AŠ Mladá Boleslav)</v>
      </c>
      <c r="G1" s="14" t="str">
        <f>C4</f>
        <v>Řeháček Jiří (STC Slaný)</v>
      </c>
      <c r="H1" s="14" t="str">
        <f>C5</f>
        <v>Šafková Veronika (TSM Kladno)</v>
      </c>
      <c r="I1" s="13" t="s">
        <v>280</v>
      </c>
      <c r="J1" s="14" t="s">
        <v>281</v>
      </c>
      <c r="K1" s="15" t="s">
        <v>282</v>
      </c>
    </row>
    <row r="2" spans="1:12" ht="15">
      <c r="A2" s="28" t="str">
        <f>CONCATENATE($A$1,"_",K2)</f>
        <v>1_1</v>
      </c>
      <c r="B2" s="38">
        <v>70</v>
      </c>
      <c r="C2" s="77" t="str">
        <f>CONCATENATE(VLOOKUP(B2,'28_9'!A:D,2,0)," (",VLOOKUP(B2,'28_9'!A:E,3,0),")")</f>
        <v>Štěrbová Kateřina (Sokol Chlumec nad Cidlinou)</v>
      </c>
      <c r="D2" s="78"/>
      <c r="E2" s="17" t="s">
        <v>279</v>
      </c>
      <c r="F2" s="18" t="str">
        <f>M12</f>
        <v>3:0</v>
      </c>
      <c r="G2" s="18" t="str">
        <f>CONCATENATE(RIGHT(E4,1),MID(E4,2,1),LEFT(E4,1))</f>
        <v>3:0</v>
      </c>
      <c r="H2" s="18" t="str">
        <f>M8</f>
        <v>3:0</v>
      </c>
      <c r="I2" s="19" t="str">
        <f>CONCATENATE(LEFT(F2,1)+LEFT(G2,1)+LEFT(H2,1),":",RIGHT(F2,1)+RIGHT(G2,1)+RIGHT(H2,1))</f>
        <v>9:0</v>
      </c>
      <c r="J2" s="18">
        <f>IF(ISERROR(I2),"",IF(LEFT(F2,1)="3",2,1)+IF(LEFT(G2,1)="3",2,1)+IF(LEFT(H2,1)="3",2,1))</f>
        <v>6</v>
      </c>
      <c r="K2" s="22">
        <v>1</v>
      </c>
      <c r="L2" s="55"/>
    </row>
    <row r="3" spans="1:12" ht="15">
      <c r="A3" s="28" t="str">
        <f>CONCATENATE($A$1,"_",K3)</f>
        <v>1_2</v>
      </c>
      <c r="B3" s="38">
        <v>76</v>
      </c>
      <c r="C3" s="79" t="str">
        <f>CONCATENATE(VLOOKUP(B3,'28_9'!A:D,2,0)," (",VLOOKUP(B3,'28_9'!A:E,3,0),")")</f>
        <v>Kargl Tomáš (TJ AŠ Mladá Boleslav)</v>
      </c>
      <c r="D3" s="80"/>
      <c r="E3" s="11" t="str">
        <f>CONCATENATE(RIGHT(F2,1),MID(F2,2,1),LEFT(F2,1))</f>
        <v>0:3</v>
      </c>
      <c r="F3" s="3" t="s">
        <v>279</v>
      </c>
      <c r="G3" s="4" t="str">
        <f>M9</f>
        <v>3:1</v>
      </c>
      <c r="H3" s="4" t="str">
        <f>M14</f>
        <v>3:0</v>
      </c>
      <c r="I3" s="5" t="str">
        <f>CONCATENATE(LEFT(E3,1)+LEFT(G3,1)+LEFT(H3,1),":",RIGHT(E3,1)+RIGHT(G3,1)+RIGHT(H3,1))</f>
        <v>6:4</v>
      </c>
      <c r="J3" s="4">
        <f>IF(ISERROR(I3),"",IF(LEFT(E3,1)="3",2,1)+IF(LEFT(G3,1)="3",2,1)+IF(LEFT(H3,1)="3",2,1))</f>
        <v>5</v>
      </c>
      <c r="K3" s="23">
        <v>2</v>
      </c>
      <c r="L3" s="55"/>
    </row>
    <row r="4" spans="1:12" ht="15">
      <c r="A4" s="28" t="str">
        <f>CONCATENATE($A$1,"_",K4)</f>
        <v>1_3</v>
      </c>
      <c r="B4" s="38">
        <v>77</v>
      </c>
      <c r="C4" s="79" t="str">
        <f>CONCATENATE(VLOOKUP(B4,'28_9'!A:D,2,0)," (",VLOOKUP(B4,'28_9'!A:E,3,0),")")</f>
        <v>Řeháček Jiří (STC Slaný)</v>
      </c>
      <c r="D4" s="80"/>
      <c r="E4" s="11" t="str">
        <f>M15</f>
        <v>0:3</v>
      </c>
      <c r="F4" s="4" t="str">
        <f>CONCATENATE(RIGHT(G3,1),MID(G3,2,1),LEFT(G3,1))</f>
        <v>1:3</v>
      </c>
      <c r="G4" s="3" t="s">
        <v>279</v>
      </c>
      <c r="H4" s="4" t="str">
        <f>CONCATENATE(RIGHT(G5,1),MID(G5,2,1),LEFT(G5,1))</f>
        <v>3:0</v>
      </c>
      <c r="I4" s="5" t="str">
        <f>CONCATENATE(LEFT(E4,1)+LEFT(F4,1)+LEFT(H4,1),":",RIGHT(E4,1)+RIGHT(F4,1)+RIGHT(H4,1))</f>
        <v>4:6</v>
      </c>
      <c r="J4" s="4">
        <f>IF(ISERROR(I4),"",IF(LEFT(E4,1)="3",2,1)+IF(LEFT(F4,1)="3",2,1)+IF(LEFT(H4,1)="3",2,1))</f>
        <v>4</v>
      </c>
      <c r="K4" s="23">
        <v>3</v>
      </c>
      <c r="L4" s="55"/>
    </row>
    <row r="5" spans="1:11" ht="15.75" thickBot="1">
      <c r="A5" s="28" t="str">
        <f>CONCATENATE($A$1,"_",K5)</f>
        <v>1_4</v>
      </c>
      <c r="B5" s="38">
        <v>85</v>
      </c>
      <c r="C5" s="72" t="str">
        <f>CONCATENATE(VLOOKUP(B5,'28_9'!A:D,2,0)," (",VLOOKUP(B5,'28_9'!A:E,3,0),")")</f>
        <v>Šafková Veronika (TSM Kladno)</v>
      </c>
      <c r="D5" s="73"/>
      <c r="E5" s="12" t="str">
        <f>CONCATENATE(RIGHT(H2,1),MID(H2,2,1),LEFT(H2,1))</f>
        <v>0:3</v>
      </c>
      <c r="F5" s="6" t="str">
        <f>CONCATENATE(RIGHT(H3,1),MID(H3,2,1),LEFT(H3,1))</f>
        <v>0:3</v>
      </c>
      <c r="G5" s="6" t="str">
        <f>M11</f>
        <v>0:3</v>
      </c>
      <c r="H5" s="7" t="s">
        <v>279</v>
      </c>
      <c r="I5" s="8" t="str">
        <f>CONCATENATE(LEFT(E5,1)+LEFT(F5,1)+LEFT(G5,1),":",RIGHT(E5,1)+RIGHT(F5,1)+RIGHT(G5,1))</f>
        <v>0:9</v>
      </c>
      <c r="J5" s="6">
        <f>IF(ISERROR(I5),"",IF(LEFT(E5,1)="3",2,1)+IF(LEFT(F5,1)="3",2,1)+IF(LEFT(G5,1)="3",2,1))</f>
        <v>3</v>
      </c>
      <c r="K5" s="24">
        <v>4</v>
      </c>
    </row>
    <row r="6" ht="15.75" customHeight="1"/>
    <row r="7" spans="2:13" ht="15">
      <c r="B7" s="70" t="s">
        <v>283</v>
      </c>
      <c r="C7" s="70"/>
      <c r="D7" s="70"/>
      <c r="E7" s="70"/>
      <c r="F7" s="70"/>
      <c r="G7" s="70"/>
      <c r="H7" s="9" t="s">
        <v>284</v>
      </c>
      <c r="I7" s="9" t="s">
        <v>285</v>
      </c>
      <c r="J7" s="9" t="s">
        <v>286</v>
      </c>
      <c r="K7" s="9" t="s">
        <v>287</v>
      </c>
      <c r="L7" s="9" t="s">
        <v>288</v>
      </c>
      <c r="M7" s="9" t="s">
        <v>289</v>
      </c>
    </row>
    <row r="8" spans="2:13" ht="15">
      <c r="B8" s="69" t="str">
        <f>C2</f>
        <v>Štěrbová Kateřina (Sokol Chlumec nad Cidlinou)</v>
      </c>
      <c r="C8" s="69"/>
      <c r="D8" s="10" t="s">
        <v>290</v>
      </c>
      <c r="E8" s="69" t="str">
        <f>C5</f>
        <v>Šafková Veronika (TSM Kladno)</v>
      </c>
      <c r="F8" s="69"/>
      <c r="G8" s="69"/>
      <c r="H8" s="25">
        <v>3</v>
      </c>
      <c r="I8" s="25">
        <v>5</v>
      </c>
      <c r="J8" s="25">
        <v>7</v>
      </c>
      <c r="K8" s="25"/>
      <c r="L8" s="25"/>
      <c r="M8" s="10" t="str">
        <f>IF(H8="","",IF(AND(K8="",J8&lt;0),"0:3",IF(AND(K8="",J8&gt;=0),"3:0",IF(AND(L8="",K8&lt;0),"1:3",IF(AND(L8="",K8&gt;=0),"3:1",IF(L8&lt;0,"2:3","3:2"))))))</f>
        <v>3:0</v>
      </c>
    </row>
    <row r="9" spans="2:13" ht="15">
      <c r="B9" s="69" t="str">
        <f>C3</f>
        <v>Kargl Tomáš (TJ AŠ Mladá Boleslav)</v>
      </c>
      <c r="C9" s="69" t="e">
        <f>#REF!</f>
        <v>#REF!</v>
      </c>
      <c r="D9" s="10" t="s">
        <v>290</v>
      </c>
      <c r="E9" s="69" t="str">
        <f>C4</f>
        <v>Řeháček Jiří (STC Slaný)</v>
      </c>
      <c r="F9" s="69" t="str">
        <f>C4</f>
        <v>Řeháček Jiří (STC Slaný)</v>
      </c>
      <c r="G9" s="69"/>
      <c r="H9" s="25">
        <v>-8</v>
      </c>
      <c r="I9" s="25">
        <v>7</v>
      </c>
      <c r="J9" s="25">
        <v>8</v>
      </c>
      <c r="K9" s="25">
        <v>10</v>
      </c>
      <c r="L9" s="25"/>
      <c r="M9" s="10" t="str">
        <f>IF(H9="","",IF(AND(K9="",J9&lt;0),"0:3",IF(AND(K9="",J9&gt;=0),"3:0",IF(AND(L9="",K9&lt;0),"1:3",IF(AND(L9="",K9&gt;=0),"3:1",IF(L9&lt;0,"2:3","3:2"))))))</f>
        <v>3:1</v>
      </c>
    </row>
    <row r="10" spans="2:13" ht="15">
      <c r="B10" s="70" t="s">
        <v>291</v>
      </c>
      <c r="C10" s="70"/>
      <c r="D10" s="70"/>
      <c r="E10" s="70"/>
      <c r="F10" s="70"/>
      <c r="G10" s="70"/>
      <c r="H10" s="9" t="s">
        <v>284</v>
      </c>
      <c r="I10" s="9" t="s">
        <v>285</v>
      </c>
      <c r="J10" s="9" t="s">
        <v>286</v>
      </c>
      <c r="K10" s="9" t="s">
        <v>287</v>
      </c>
      <c r="L10" s="9" t="s">
        <v>288</v>
      </c>
      <c r="M10" s="9" t="s">
        <v>289</v>
      </c>
    </row>
    <row r="11" spans="2:13" ht="15">
      <c r="B11" s="69" t="str">
        <f>C5</f>
        <v>Šafková Veronika (TSM Kladno)</v>
      </c>
      <c r="C11" s="69" t="str">
        <f>C5</f>
        <v>Šafková Veronika (TSM Kladno)</v>
      </c>
      <c r="D11" s="10" t="s">
        <v>290</v>
      </c>
      <c r="E11" s="69" t="str">
        <f>C4</f>
        <v>Řeháček Jiří (STC Slaný)</v>
      </c>
      <c r="F11" s="69" t="str">
        <f>C4</f>
        <v>Řeháček Jiří (STC Slaný)</v>
      </c>
      <c r="G11" s="69"/>
      <c r="H11" s="25">
        <v>-8</v>
      </c>
      <c r="I11" s="25">
        <v>-5</v>
      </c>
      <c r="J11" s="25">
        <v>-3</v>
      </c>
      <c r="K11" s="25"/>
      <c r="L11" s="25"/>
      <c r="M11" s="10" t="str">
        <f>IF(H11="","",IF(AND(K11="",J11&lt;0),"0:3",IF(AND(K11="",J11&gt;=0),"3:0",IF(AND(L11="",K11&lt;0),"1:3",IF(AND(L11="",K11&gt;=0),"3:1",IF(L11&lt;0,"2:3","3:2"))))))</f>
        <v>0:3</v>
      </c>
    </row>
    <row r="12" spans="2:13" ht="15">
      <c r="B12" s="69" t="str">
        <f>C2</f>
        <v>Štěrbová Kateřina (Sokol Chlumec nad Cidlinou)</v>
      </c>
      <c r="C12" s="69" t="str">
        <f>C3</f>
        <v>Kargl Tomáš (TJ AŠ Mladá Boleslav)</v>
      </c>
      <c r="D12" s="10" t="s">
        <v>290</v>
      </c>
      <c r="E12" s="69" t="str">
        <f>C3</f>
        <v>Kargl Tomáš (TJ AŠ Mladá Boleslav)</v>
      </c>
      <c r="F12" s="69" t="str">
        <f>C3</f>
        <v>Kargl Tomáš (TJ AŠ Mladá Boleslav)</v>
      </c>
      <c r="G12" s="69"/>
      <c r="H12" s="25">
        <v>7</v>
      </c>
      <c r="I12" s="25">
        <v>4</v>
      </c>
      <c r="J12" s="25">
        <v>9</v>
      </c>
      <c r="K12" s="25"/>
      <c r="L12" s="25"/>
      <c r="M12" s="10" t="str">
        <f>IF(H12="","",IF(AND(K12="",J12&lt;0),"0:3",IF(AND(K12="",J12&gt;=0),"3:0",IF(AND(L12="",K12&lt;0),"1:3",IF(AND(L12="",K12&gt;=0),"3:1",IF(L12&lt;0,"2:3","3:2"))))))</f>
        <v>3:0</v>
      </c>
    </row>
    <row r="13" spans="2:13" ht="15">
      <c r="B13" s="70" t="s">
        <v>292</v>
      </c>
      <c r="C13" s="70"/>
      <c r="D13" s="70"/>
      <c r="E13" s="70"/>
      <c r="F13" s="70"/>
      <c r="G13" s="70"/>
      <c r="H13" s="9" t="s">
        <v>284</v>
      </c>
      <c r="I13" s="9" t="s">
        <v>285</v>
      </c>
      <c r="J13" s="9" t="s">
        <v>286</v>
      </c>
      <c r="K13" s="9" t="s">
        <v>287</v>
      </c>
      <c r="L13" s="9" t="s">
        <v>288</v>
      </c>
      <c r="M13" s="9" t="s">
        <v>289</v>
      </c>
    </row>
    <row r="14" spans="2:13" ht="15">
      <c r="B14" s="69" t="str">
        <f>C3</f>
        <v>Kargl Tomáš (TJ AŠ Mladá Boleslav)</v>
      </c>
      <c r="C14" s="69" t="e">
        <f>#REF!</f>
        <v>#REF!</v>
      </c>
      <c r="D14" s="10" t="s">
        <v>290</v>
      </c>
      <c r="E14" s="69" t="str">
        <f>C5</f>
        <v>Šafková Veronika (TSM Kladno)</v>
      </c>
      <c r="F14" s="69" t="str">
        <f>C5</f>
        <v>Šafková Veronika (TSM Kladno)</v>
      </c>
      <c r="G14" s="69"/>
      <c r="H14" s="25">
        <v>7</v>
      </c>
      <c r="I14" s="25">
        <v>4</v>
      </c>
      <c r="J14" s="25">
        <v>4</v>
      </c>
      <c r="K14" s="25"/>
      <c r="L14" s="25"/>
      <c r="M14" s="10" t="str">
        <f>IF(H14="","",IF(AND(K14="",J14&lt;0),"0:3",IF(AND(K14="",J14&gt;=0),"3:0",IF(AND(L14="",K14&lt;0),"1:3",IF(AND(L14="",K14&gt;=0),"3:1",IF(L14&lt;0,"2:3","3:2"))))))</f>
        <v>3:0</v>
      </c>
    </row>
    <row r="15" spans="2:13" ht="15">
      <c r="B15" s="69" t="str">
        <f>C4</f>
        <v>Řeháček Jiří (STC Slaný)</v>
      </c>
      <c r="C15" s="69" t="e">
        <f>#REF!</f>
        <v>#REF!</v>
      </c>
      <c r="D15" s="10" t="s">
        <v>290</v>
      </c>
      <c r="E15" s="69" t="str">
        <f>C2</f>
        <v>Štěrbová Kateřina (Sokol Chlumec nad Cidlinou)</v>
      </c>
      <c r="F15" s="69" t="str">
        <f>C2</f>
        <v>Štěrbová Kateřina (Sokol Chlumec nad Cidlinou)</v>
      </c>
      <c r="G15" s="69"/>
      <c r="H15" s="25">
        <v>-6</v>
      </c>
      <c r="I15" s="25">
        <v>-6</v>
      </c>
      <c r="J15" s="25">
        <v>-7</v>
      </c>
      <c r="K15" s="25"/>
      <c r="L15" s="25"/>
      <c r="M15" s="10" t="str">
        <f>IF(H15="","",IF(AND(K15="",J15&lt;0),"0:3",IF(AND(K15="",J15&gt;=0),"3:0",IF(AND(L15="",K15&lt;0),"1:3",IF(AND(L15="",K15&gt;=0),"3:1",IF(L15&lt;0,"2:3","3:2"))))))</f>
        <v>0:3</v>
      </c>
    </row>
    <row r="16" spans="2:13" ht="15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="27" customFormat="1" ht="15.75" customHeight="1" thickBot="1">
      <c r="A17" s="29"/>
    </row>
    <row r="18" spans="1:11" ht="42" customHeight="1" thickBot="1">
      <c r="A18" s="28">
        <v>2</v>
      </c>
      <c r="B18" s="74" t="s">
        <v>351</v>
      </c>
      <c r="C18" s="75"/>
      <c r="D18" s="76"/>
      <c r="E18" s="13" t="str">
        <f>C19</f>
        <v>Jaroňová Karolína (TTC Brandýs nad Labem)</v>
      </c>
      <c r="F18" s="14" t="str">
        <f>C20</f>
        <v>Máša Jan (TTC Příbram)</v>
      </c>
      <c r="G18" s="14" t="str">
        <f>C21</f>
        <v>Bernát Jan (TJ Sokol Kosmonosy)</v>
      </c>
      <c r="H18" s="14" t="str">
        <f>C22</f>
        <v>Curtis Samuel Floyd (STC Slaný)</v>
      </c>
      <c r="I18" s="13" t="s">
        <v>280</v>
      </c>
      <c r="J18" s="14" t="s">
        <v>281</v>
      </c>
      <c r="K18" s="15" t="s">
        <v>282</v>
      </c>
    </row>
    <row r="19" spans="1:13" ht="15">
      <c r="A19" s="28" t="str">
        <f>CONCATENATE($A$18,"_",K19)</f>
        <v>2_3</v>
      </c>
      <c r="B19" s="38">
        <v>71</v>
      </c>
      <c r="C19" s="77" t="str">
        <f>CONCATENATE(VLOOKUP(B19,'28_9'!A:D,2,0)," (",VLOOKUP(B19,'28_9'!A:E,3,0),")")</f>
        <v>Jaroňová Karolína (TTC Brandýs nad Labem)</v>
      </c>
      <c r="D19" s="78"/>
      <c r="E19" s="17" t="s">
        <v>279</v>
      </c>
      <c r="F19" s="18" t="str">
        <f>M29</f>
        <v>0:3</v>
      </c>
      <c r="G19" s="18" t="str">
        <f>CONCATENATE(RIGHT(E21,1),MID(E21,2,1),LEFT(E21,1))</f>
        <v>0:3</v>
      </c>
      <c r="H19" s="18" t="str">
        <f>M25</f>
        <v>3:0</v>
      </c>
      <c r="I19" s="19" t="str">
        <f>CONCATENATE(LEFT(F19,1)+LEFT(G19,1)+LEFT(H19,1),":",RIGHT(F19,1)+RIGHT(G19,1)+RIGHT(H19,1))</f>
        <v>3:6</v>
      </c>
      <c r="J19" s="18">
        <f>IF(ISERROR(I19),"",IF(LEFT(F19,1)="3",2,1)+IF(LEFT(G19,1)="3",2,1)+IF(LEFT(H19,1)="3",2,1))</f>
        <v>4</v>
      </c>
      <c r="K19" s="22">
        <v>3</v>
      </c>
      <c r="L19" s="55"/>
      <c r="M19" s="55"/>
    </row>
    <row r="20" spans="1:13" ht="15">
      <c r="A20" s="28" t="str">
        <f>CONCATENATE($A$18,"_",K20)</f>
        <v>2_1</v>
      </c>
      <c r="B20" s="38">
        <v>75</v>
      </c>
      <c r="C20" s="79" t="str">
        <f>CONCATENATE(VLOOKUP(B20,'28_9'!A:D,2,0)," (",VLOOKUP(B20,'28_9'!A:E,3,0),")")</f>
        <v>Máša Jan (TTC Příbram)</v>
      </c>
      <c r="D20" s="80"/>
      <c r="E20" s="11" t="str">
        <f>CONCATENATE(RIGHT(F19,1),MID(F19,2,1),LEFT(F19,1))</f>
        <v>3:0</v>
      </c>
      <c r="F20" s="3" t="s">
        <v>279</v>
      </c>
      <c r="G20" s="4" t="str">
        <f>M26</f>
        <v>3:0</v>
      </c>
      <c r="H20" s="4" t="str">
        <f>M31</f>
        <v>3:0</v>
      </c>
      <c r="I20" s="5" t="str">
        <f>CONCATENATE(LEFT(E20,1)+LEFT(G20,1)+LEFT(H20,1),":",RIGHT(E20,1)+RIGHT(G20,1)+RIGHT(H20,1))</f>
        <v>9:0</v>
      </c>
      <c r="J20" s="4">
        <f>IF(ISERROR(I20),"",IF(LEFT(E20,1)="3",2,1)+IF(LEFT(G20,1)="3",2,1)+IF(LEFT(H20,1)="3",2,1))</f>
        <v>6</v>
      </c>
      <c r="K20" s="23">
        <v>1</v>
      </c>
      <c r="L20" s="55"/>
      <c r="M20" s="55"/>
    </row>
    <row r="21" spans="1:13" ht="15">
      <c r="A21" s="28" t="str">
        <f>CONCATENATE($A$18,"_",K21)</f>
        <v>2_2</v>
      </c>
      <c r="B21" s="38">
        <v>78</v>
      </c>
      <c r="C21" s="79" t="str">
        <f>CONCATENATE(VLOOKUP(B21,'28_9'!A:D,2,0)," (",VLOOKUP(B21,'28_9'!A:E,3,0),")")</f>
        <v>Bernát Jan (TJ Sokol Kosmonosy)</v>
      </c>
      <c r="D21" s="80"/>
      <c r="E21" s="11" t="str">
        <f>M32</f>
        <v>3:0</v>
      </c>
      <c r="F21" s="4" t="str">
        <f>CONCATENATE(RIGHT(G20,1),MID(G20,2,1),LEFT(G20,1))</f>
        <v>0:3</v>
      </c>
      <c r="G21" s="3" t="s">
        <v>279</v>
      </c>
      <c r="H21" s="4" t="str">
        <f>CONCATENATE(RIGHT(G22,1),MID(G22,2,1),LEFT(G22,1))</f>
        <v>3:0</v>
      </c>
      <c r="I21" s="5" t="str">
        <f>CONCATENATE(LEFT(E21,1)+LEFT(F21,1)+LEFT(H21,1),":",RIGHT(E21,1)+RIGHT(F21,1)+RIGHT(H21,1))</f>
        <v>6:3</v>
      </c>
      <c r="J21" s="4">
        <f>IF(ISERROR(I21),"",IF(LEFT(E21,1)="3",2,1)+IF(LEFT(F21,1)="3",2,1)+IF(LEFT(H21,1)="3",2,1))</f>
        <v>5</v>
      </c>
      <c r="K21" s="23">
        <v>2</v>
      </c>
      <c r="L21" s="55"/>
      <c r="M21" s="55"/>
    </row>
    <row r="22" spans="1:13" ht="15.75" thickBot="1">
      <c r="A22" s="28" t="str">
        <f>CONCATENATE($A$18,"_",K22)</f>
        <v>2_4</v>
      </c>
      <c r="B22" s="38">
        <v>84</v>
      </c>
      <c r="C22" s="72" t="str">
        <f>CONCATENATE(VLOOKUP(B22,'28_9'!A:D,2,0)," (",VLOOKUP(B22,'28_9'!A:E,3,0),")")</f>
        <v>Curtis Samuel Floyd (STC Slaný)</v>
      </c>
      <c r="D22" s="73"/>
      <c r="E22" s="12" t="str">
        <f>CONCATENATE(RIGHT(H19,1),MID(H19,2,1),LEFT(H19,1))</f>
        <v>0:3</v>
      </c>
      <c r="F22" s="6" t="str">
        <f>CONCATENATE(RIGHT(H20,1),MID(H20,2,1),LEFT(H20,1))</f>
        <v>0:3</v>
      </c>
      <c r="G22" s="6" t="str">
        <f>M28</f>
        <v>0:3</v>
      </c>
      <c r="H22" s="7" t="s">
        <v>279</v>
      </c>
      <c r="I22" s="8" t="str">
        <f>CONCATENATE(LEFT(E22,1)+LEFT(F22,1)+LEFT(G22,1),":",RIGHT(E22,1)+RIGHT(F22,1)+RIGHT(G22,1))</f>
        <v>0:9</v>
      </c>
      <c r="J22" s="6">
        <f>IF(ISERROR(I22),"",IF(LEFT(E22,1)="3",2,1)+IF(LEFT(F22,1)="3",2,1)+IF(LEFT(G22,1)="3",2,1))</f>
        <v>3</v>
      </c>
      <c r="K22" s="24">
        <v>4</v>
      </c>
      <c r="L22" s="55"/>
      <c r="M22" s="55"/>
    </row>
    <row r="23" ht="15.75" customHeight="1"/>
    <row r="24" spans="2:13" ht="15">
      <c r="B24" s="70" t="s">
        <v>283</v>
      </c>
      <c r="C24" s="70"/>
      <c r="D24" s="70"/>
      <c r="E24" s="70"/>
      <c r="F24" s="70"/>
      <c r="G24" s="70"/>
      <c r="H24" s="9" t="s">
        <v>284</v>
      </c>
      <c r="I24" s="9" t="s">
        <v>285</v>
      </c>
      <c r="J24" s="9" t="s">
        <v>286</v>
      </c>
      <c r="K24" s="9" t="s">
        <v>287</v>
      </c>
      <c r="L24" s="9" t="s">
        <v>288</v>
      </c>
      <c r="M24" s="9" t="s">
        <v>289</v>
      </c>
    </row>
    <row r="25" spans="2:13" ht="15">
      <c r="B25" s="69" t="str">
        <f>C19</f>
        <v>Jaroňová Karolína (TTC Brandýs nad Labem)</v>
      </c>
      <c r="C25" s="69"/>
      <c r="D25" s="10" t="s">
        <v>290</v>
      </c>
      <c r="E25" s="69" t="str">
        <f>C22</f>
        <v>Curtis Samuel Floyd (STC Slaný)</v>
      </c>
      <c r="F25" s="69"/>
      <c r="G25" s="69"/>
      <c r="H25" s="25">
        <v>8</v>
      </c>
      <c r="I25" s="25">
        <v>2</v>
      </c>
      <c r="J25" s="25">
        <v>3</v>
      </c>
      <c r="K25" s="25"/>
      <c r="L25" s="25"/>
      <c r="M25" s="10" t="str">
        <f>IF(H25="","",IF(AND(K25="",J25&lt;0),"0:3",IF(AND(K25="",J25&gt;=0),"3:0",IF(AND(L25="",K25&lt;0),"1:3",IF(AND(L25="",K25&gt;=0),"3:1",IF(L25&lt;0,"2:3","3:2"))))))</f>
        <v>3:0</v>
      </c>
    </row>
    <row r="26" spans="2:13" ht="15">
      <c r="B26" s="69" t="str">
        <f>C20</f>
        <v>Máša Jan (TTC Příbram)</v>
      </c>
      <c r="C26" s="69" t="e">
        <f>#REF!</f>
        <v>#REF!</v>
      </c>
      <c r="D26" s="10" t="s">
        <v>290</v>
      </c>
      <c r="E26" s="69" t="str">
        <f>C21</f>
        <v>Bernát Jan (TJ Sokol Kosmonosy)</v>
      </c>
      <c r="F26" s="69" t="str">
        <f>C21</f>
        <v>Bernát Jan (TJ Sokol Kosmonosy)</v>
      </c>
      <c r="G26" s="69"/>
      <c r="H26" s="25">
        <v>8</v>
      </c>
      <c r="I26" s="25">
        <v>8</v>
      </c>
      <c r="J26" s="25">
        <v>4</v>
      </c>
      <c r="K26" s="25"/>
      <c r="L26" s="25"/>
      <c r="M26" s="10" t="str">
        <f>IF(H26="","",IF(AND(K26="",J26&lt;0),"0:3",IF(AND(K26="",J26&gt;=0),"3:0",IF(AND(L26="",K26&lt;0),"1:3",IF(AND(L26="",K26&gt;=0),"3:1",IF(L26&lt;0,"2:3","3:2"))))))</f>
        <v>3:0</v>
      </c>
    </row>
    <row r="27" spans="2:13" ht="15">
      <c r="B27" s="70" t="s">
        <v>291</v>
      </c>
      <c r="C27" s="70"/>
      <c r="D27" s="70"/>
      <c r="E27" s="70"/>
      <c r="F27" s="70"/>
      <c r="G27" s="70"/>
      <c r="H27" s="9" t="s">
        <v>284</v>
      </c>
      <c r="I27" s="9" t="s">
        <v>285</v>
      </c>
      <c r="J27" s="9" t="s">
        <v>286</v>
      </c>
      <c r="K27" s="9" t="s">
        <v>287</v>
      </c>
      <c r="L27" s="9" t="s">
        <v>288</v>
      </c>
      <c r="M27" s="9" t="s">
        <v>289</v>
      </c>
    </row>
    <row r="28" spans="2:13" ht="15">
      <c r="B28" s="69" t="str">
        <f>C22</f>
        <v>Curtis Samuel Floyd (STC Slaný)</v>
      </c>
      <c r="C28" s="69" t="str">
        <f>C22</f>
        <v>Curtis Samuel Floyd (STC Slaný)</v>
      </c>
      <c r="D28" s="10" t="s">
        <v>290</v>
      </c>
      <c r="E28" s="69" t="str">
        <f>C21</f>
        <v>Bernát Jan (TJ Sokol Kosmonosy)</v>
      </c>
      <c r="F28" s="69" t="str">
        <f>C21</f>
        <v>Bernát Jan (TJ Sokol Kosmonosy)</v>
      </c>
      <c r="G28" s="69"/>
      <c r="H28" s="25">
        <v>-2</v>
      </c>
      <c r="I28" s="25">
        <v>-5</v>
      </c>
      <c r="J28" s="25">
        <v>-4</v>
      </c>
      <c r="K28" s="25"/>
      <c r="L28" s="25"/>
      <c r="M28" s="10" t="str">
        <f>IF(H28="","",IF(AND(K28="",J28&lt;0),"0:3",IF(AND(K28="",J28&gt;=0),"3:0",IF(AND(L28="",K28&lt;0),"1:3",IF(AND(L28="",K28&gt;=0),"3:1",IF(L28&lt;0,"2:3","3:2"))))))</f>
        <v>0:3</v>
      </c>
    </row>
    <row r="29" spans="2:13" ht="15">
      <c r="B29" s="69" t="str">
        <f>C19</f>
        <v>Jaroňová Karolína (TTC Brandýs nad Labem)</v>
      </c>
      <c r="C29" s="69" t="str">
        <f>C20</f>
        <v>Máša Jan (TTC Příbram)</v>
      </c>
      <c r="D29" s="10" t="s">
        <v>290</v>
      </c>
      <c r="E29" s="69" t="str">
        <f>C20</f>
        <v>Máša Jan (TTC Příbram)</v>
      </c>
      <c r="F29" s="69" t="str">
        <f>C20</f>
        <v>Máša Jan (TTC Příbram)</v>
      </c>
      <c r="G29" s="69"/>
      <c r="H29" s="25">
        <v>-8</v>
      </c>
      <c r="I29" s="25">
        <v>-6</v>
      </c>
      <c r="J29" s="25">
        <v>-6</v>
      </c>
      <c r="K29" s="25"/>
      <c r="L29" s="25"/>
      <c r="M29" s="10" t="str">
        <f>IF(H29="","",IF(AND(K29="",J29&lt;0),"0:3",IF(AND(K29="",J29&gt;=0),"3:0",IF(AND(L29="",K29&lt;0),"1:3",IF(AND(L29="",K29&gt;=0),"3:1",IF(L29&lt;0,"2:3","3:2"))))))</f>
        <v>0:3</v>
      </c>
    </row>
    <row r="30" spans="2:13" ht="15">
      <c r="B30" s="70" t="s">
        <v>292</v>
      </c>
      <c r="C30" s="70"/>
      <c r="D30" s="70"/>
      <c r="E30" s="70"/>
      <c r="F30" s="70"/>
      <c r="G30" s="70"/>
      <c r="H30" s="9" t="s">
        <v>284</v>
      </c>
      <c r="I30" s="9" t="s">
        <v>285</v>
      </c>
      <c r="J30" s="9" t="s">
        <v>286</v>
      </c>
      <c r="K30" s="9" t="s">
        <v>287</v>
      </c>
      <c r="L30" s="9" t="s">
        <v>288</v>
      </c>
      <c r="M30" s="9" t="s">
        <v>289</v>
      </c>
    </row>
    <row r="31" spans="2:13" ht="15">
      <c r="B31" s="69" t="str">
        <f>C20</f>
        <v>Máša Jan (TTC Příbram)</v>
      </c>
      <c r="C31" s="69" t="e">
        <f>#REF!</f>
        <v>#REF!</v>
      </c>
      <c r="D31" s="10" t="s">
        <v>290</v>
      </c>
      <c r="E31" s="69" t="str">
        <f>C22</f>
        <v>Curtis Samuel Floyd (STC Slaný)</v>
      </c>
      <c r="F31" s="69" t="str">
        <f>C22</f>
        <v>Curtis Samuel Floyd (STC Slaný)</v>
      </c>
      <c r="G31" s="69"/>
      <c r="H31" s="25">
        <v>2</v>
      </c>
      <c r="I31" s="25">
        <v>4</v>
      </c>
      <c r="J31" s="25">
        <v>3</v>
      </c>
      <c r="K31" s="25"/>
      <c r="L31" s="25"/>
      <c r="M31" s="10" t="str">
        <f>IF(H31="","",IF(AND(K31="",J31&lt;0),"0:3",IF(AND(K31="",J31&gt;=0),"3:0",IF(AND(L31="",K31&lt;0),"1:3",IF(AND(L31="",K31&gt;=0),"3:1",IF(L31&lt;0,"2:3","3:2"))))))</f>
        <v>3:0</v>
      </c>
    </row>
    <row r="32" spans="2:13" ht="15">
      <c r="B32" s="69" t="str">
        <f>C21</f>
        <v>Bernát Jan (TJ Sokol Kosmonosy)</v>
      </c>
      <c r="C32" s="69" t="e">
        <f>#REF!</f>
        <v>#REF!</v>
      </c>
      <c r="D32" s="10" t="s">
        <v>290</v>
      </c>
      <c r="E32" s="69" t="str">
        <f>C19</f>
        <v>Jaroňová Karolína (TTC Brandýs nad Labem)</v>
      </c>
      <c r="F32" s="69" t="str">
        <f>C19</f>
        <v>Jaroňová Karolína (TTC Brandýs nad Labem)</v>
      </c>
      <c r="G32" s="69"/>
      <c r="H32" s="25">
        <v>9</v>
      </c>
      <c r="I32" s="25">
        <v>7</v>
      </c>
      <c r="J32" s="25">
        <v>4</v>
      </c>
      <c r="K32" s="25"/>
      <c r="L32" s="25"/>
      <c r="M32" s="10" t="str">
        <f>IF(H32="","",IF(AND(K32="",J32&lt;0),"0:3",IF(AND(K32="",J32&gt;=0),"3:0",IF(AND(L32="",K32&lt;0),"1:3",IF(AND(L32="",K32&gt;=0),"3:1",IF(L32&lt;0,"2:3","3:2"))))))</f>
        <v>3:0</v>
      </c>
    </row>
    <row r="33" ht="15.75" thickBot="1"/>
    <row r="34" spans="1:11" ht="42" customHeight="1" thickBot="1">
      <c r="A34" s="28">
        <v>3</v>
      </c>
      <c r="B34" s="74" t="s">
        <v>352</v>
      </c>
      <c r="C34" s="75"/>
      <c r="D34" s="76"/>
      <c r="E34" s="13" t="str">
        <f>C35</f>
        <v>Hýžová Denisa (TSM Kladno)</v>
      </c>
      <c r="F34" s="14" t="str">
        <f>C36</f>
        <v>Kasner Vítek (STC Slaný)</v>
      </c>
      <c r="G34" s="14" t="str">
        <f>C37</f>
        <v>Pufler Václav (TJ Sokol Uhlířské Janovice)</v>
      </c>
      <c r="H34" s="14" t="str">
        <f>C38</f>
        <v>Kop Jaromír (SKC Zruč nad Sázavou)</v>
      </c>
      <c r="I34" s="13" t="s">
        <v>280</v>
      </c>
      <c r="J34" s="14" t="s">
        <v>281</v>
      </c>
      <c r="K34" s="15" t="s">
        <v>282</v>
      </c>
    </row>
    <row r="35" spans="1:11" ht="15">
      <c r="A35" s="28" t="str">
        <f>CONCATENATE($A$34,"_",K35)</f>
        <v>3_3</v>
      </c>
      <c r="B35" s="38">
        <v>72</v>
      </c>
      <c r="C35" s="77" t="str">
        <f>CONCATENATE(VLOOKUP(B35,'28_9'!A:D,2,0)," (",VLOOKUP(B35,'28_9'!A:E,3,0),")")</f>
        <v>Hýžová Denisa (TSM Kladno)</v>
      </c>
      <c r="D35" s="78"/>
      <c r="E35" s="17" t="s">
        <v>279</v>
      </c>
      <c r="F35" s="18" t="str">
        <f>M45</f>
        <v>3:0</v>
      </c>
      <c r="G35" s="18" t="str">
        <f>CONCATENATE(RIGHT(E37,1),MID(E37,2,1),LEFT(E37,1))</f>
        <v>0:3</v>
      </c>
      <c r="H35" s="18" t="str">
        <f>M41</f>
        <v>0:3</v>
      </c>
      <c r="I35" s="19" t="str">
        <f>CONCATENATE(LEFT(F35,1)+LEFT(G35,1)+LEFT(H35,1),":",RIGHT(F35,1)+RIGHT(G35,1)+RIGHT(H35,1))</f>
        <v>3:6</v>
      </c>
      <c r="J35" s="18">
        <f>IF(ISERROR(I35),"",IF(LEFT(F35,1)="3",2,1)+IF(LEFT(G35,1)="3",2,1)+IF(LEFT(H35,1)="3",2,1))</f>
        <v>4</v>
      </c>
      <c r="K35" s="22">
        <v>3</v>
      </c>
    </row>
    <row r="36" spans="1:11" ht="15">
      <c r="A36" s="28" t="str">
        <f>CONCATENATE($A$34,"_",K36)</f>
        <v>3_4</v>
      </c>
      <c r="B36" s="38">
        <v>74</v>
      </c>
      <c r="C36" s="79" t="str">
        <f>CONCATENATE(VLOOKUP(B36,'28_9'!A:D,2,0)," (",VLOOKUP(B36,'28_9'!A:E,3,0),")")</f>
        <v>Kasner Vítek (STC Slaný)</v>
      </c>
      <c r="D36" s="80"/>
      <c r="E36" s="11" t="str">
        <f>CONCATENATE(RIGHT(F35,1),MID(F35,2,1),LEFT(F35,1))</f>
        <v>0:3</v>
      </c>
      <c r="F36" s="3" t="s">
        <v>279</v>
      </c>
      <c r="G36" s="4" t="str">
        <f>M42</f>
        <v>0:3</v>
      </c>
      <c r="H36" s="4" t="str">
        <f>M47</f>
        <v>0:3</v>
      </c>
      <c r="I36" s="5" t="str">
        <f>CONCATENATE(LEFT(E36,1)+LEFT(G36,1)+LEFT(H36,1),":",RIGHT(E36,1)+RIGHT(G36,1)+RIGHT(H36,1))</f>
        <v>0:9</v>
      </c>
      <c r="J36" s="4">
        <f>IF(ISERROR(I36),"",IF(LEFT(E36,1)="3",2,1)+IF(LEFT(G36,1)="3",2,1)+IF(LEFT(H36,1)="3",2,1))</f>
        <v>3</v>
      </c>
      <c r="K36" s="23">
        <v>4</v>
      </c>
    </row>
    <row r="37" spans="1:11" ht="15">
      <c r="A37" s="28" t="str">
        <f>CONCATENATE($A$34,"_",K37)</f>
        <v>3_1</v>
      </c>
      <c r="B37" s="38">
        <v>79</v>
      </c>
      <c r="C37" s="79" t="str">
        <f>CONCATENATE(VLOOKUP(B37,'28_9'!A:D,2,0)," (",VLOOKUP(B37,'28_9'!A:E,3,0),")")</f>
        <v>Pufler Václav (TJ Sokol Uhlířské Janovice)</v>
      </c>
      <c r="D37" s="80"/>
      <c r="E37" s="11" t="str">
        <f>M48</f>
        <v>3:0</v>
      </c>
      <c r="F37" s="4" t="str">
        <f>CONCATENATE(RIGHT(G36,1),MID(G36,2,1),LEFT(G36,1))</f>
        <v>3:0</v>
      </c>
      <c r="G37" s="3" t="s">
        <v>279</v>
      </c>
      <c r="H37" s="4" t="str">
        <f>CONCATENATE(RIGHT(G38,1),MID(G38,2,1),LEFT(G38,1))</f>
        <v>3:0</v>
      </c>
      <c r="I37" s="5" t="str">
        <f>CONCATENATE(LEFT(E37,1)+LEFT(F37,1)+LEFT(H37,1),":",RIGHT(E37,1)+RIGHT(F37,1)+RIGHT(H37,1))</f>
        <v>9:0</v>
      </c>
      <c r="J37" s="4">
        <f>IF(ISERROR(I37),"",IF(LEFT(E37,1)="3",2,1)+IF(LEFT(F37,1)="3",2,1)+IF(LEFT(H37,1)="3",2,1))</f>
        <v>6</v>
      </c>
      <c r="K37" s="23">
        <v>1</v>
      </c>
    </row>
    <row r="38" spans="1:11" ht="15.75" thickBot="1">
      <c r="A38" s="28" t="str">
        <f>CONCATENATE($A$34,"_",K38)</f>
        <v>3_2</v>
      </c>
      <c r="B38" s="38">
        <v>83</v>
      </c>
      <c r="C38" s="72" t="str">
        <f>CONCATENATE(VLOOKUP(B38,'28_9'!A:D,2,0)," (",VLOOKUP(B38,'28_9'!A:E,3,0),")")</f>
        <v>Kop Jaromír (SKC Zruč nad Sázavou)</v>
      </c>
      <c r="D38" s="73"/>
      <c r="E38" s="12" t="str">
        <f>CONCATENATE(RIGHT(H35,1),MID(H35,2,1),LEFT(H35,1))</f>
        <v>3:0</v>
      </c>
      <c r="F38" s="6" t="str">
        <f>CONCATENATE(RIGHT(H36,1),MID(H36,2,1),LEFT(H36,1))</f>
        <v>3:0</v>
      </c>
      <c r="G38" s="6" t="str">
        <f>M44</f>
        <v>0:3</v>
      </c>
      <c r="H38" s="7" t="s">
        <v>279</v>
      </c>
      <c r="I38" s="8" t="str">
        <f>CONCATENATE(LEFT(E38,1)+LEFT(F38,1)+LEFT(G38,1),":",RIGHT(E38,1)+RIGHT(F38,1)+RIGHT(G38,1))</f>
        <v>6:3</v>
      </c>
      <c r="J38" s="6">
        <f>IF(ISERROR(I38),"",IF(LEFT(E38,1)="3",2,1)+IF(LEFT(F38,1)="3",2,1)+IF(LEFT(G38,1)="3",2,1))</f>
        <v>5</v>
      </c>
      <c r="K38" s="24">
        <v>2</v>
      </c>
    </row>
    <row r="39" ht="15.75" customHeight="1"/>
    <row r="40" spans="2:13" ht="15">
      <c r="B40" s="70" t="s">
        <v>283</v>
      </c>
      <c r="C40" s="70"/>
      <c r="D40" s="70"/>
      <c r="E40" s="70"/>
      <c r="F40" s="70"/>
      <c r="G40" s="70"/>
      <c r="H40" s="9" t="s">
        <v>284</v>
      </c>
      <c r="I40" s="9" t="s">
        <v>285</v>
      </c>
      <c r="J40" s="9" t="s">
        <v>286</v>
      </c>
      <c r="K40" s="9" t="s">
        <v>287</v>
      </c>
      <c r="L40" s="9" t="s">
        <v>288</v>
      </c>
      <c r="M40" s="9" t="s">
        <v>289</v>
      </c>
    </row>
    <row r="41" spans="2:13" ht="15">
      <c r="B41" s="69" t="str">
        <f>C35</f>
        <v>Hýžová Denisa (TSM Kladno)</v>
      </c>
      <c r="C41" s="69"/>
      <c r="D41" s="10" t="s">
        <v>290</v>
      </c>
      <c r="E41" s="69" t="str">
        <f>C38</f>
        <v>Kop Jaromír (SKC Zruč nad Sázavou)</v>
      </c>
      <c r="F41" s="69"/>
      <c r="G41" s="69"/>
      <c r="H41" s="25">
        <v>-12</v>
      </c>
      <c r="I41" s="25">
        <v>-6</v>
      </c>
      <c r="J41" s="25">
        <v>-4</v>
      </c>
      <c r="K41" s="25"/>
      <c r="L41" s="25"/>
      <c r="M41" s="10" t="str">
        <f>IF(H41="","",IF(AND(K41="",J41&lt;0),"0:3",IF(AND(K41="",J41&gt;=0),"3:0",IF(AND(L41="",K41&lt;0),"1:3",IF(AND(L41="",K41&gt;=0),"3:1",IF(L41&lt;0,"2:3","3:2"))))))</f>
        <v>0:3</v>
      </c>
    </row>
    <row r="42" spans="2:13" ht="15">
      <c r="B42" s="69" t="str">
        <f>C36</f>
        <v>Kasner Vítek (STC Slaný)</v>
      </c>
      <c r="C42" s="69" t="e">
        <f>#REF!</f>
        <v>#REF!</v>
      </c>
      <c r="D42" s="10" t="s">
        <v>290</v>
      </c>
      <c r="E42" s="69" t="str">
        <f>C37</f>
        <v>Pufler Václav (TJ Sokol Uhlířské Janovice)</v>
      </c>
      <c r="F42" s="69" t="str">
        <f>C37</f>
        <v>Pufler Václav (TJ Sokol Uhlířské Janovice)</v>
      </c>
      <c r="G42" s="69"/>
      <c r="H42" s="25">
        <v>-2</v>
      </c>
      <c r="I42" s="25">
        <v>-1</v>
      </c>
      <c r="J42" s="25">
        <v>-5</v>
      </c>
      <c r="K42" s="25"/>
      <c r="L42" s="25"/>
      <c r="M42" s="10" t="str">
        <f>IF(H42="","",IF(AND(K42="",J42&lt;0),"0:3",IF(AND(K42="",J42&gt;=0),"3:0",IF(AND(L42="",K42&lt;0),"1:3",IF(AND(L42="",K42&gt;=0),"3:1",IF(L42&lt;0,"2:3","3:2"))))))</f>
        <v>0:3</v>
      </c>
    </row>
    <row r="43" spans="2:13" ht="15">
      <c r="B43" s="70" t="s">
        <v>291</v>
      </c>
      <c r="C43" s="70"/>
      <c r="D43" s="70"/>
      <c r="E43" s="70"/>
      <c r="F43" s="70"/>
      <c r="G43" s="70"/>
      <c r="H43" s="9" t="s">
        <v>284</v>
      </c>
      <c r="I43" s="9" t="s">
        <v>285</v>
      </c>
      <c r="J43" s="9" t="s">
        <v>286</v>
      </c>
      <c r="K43" s="9" t="s">
        <v>287</v>
      </c>
      <c r="L43" s="9" t="s">
        <v>288</v>
      </c>
      <c r="M43" s="9" t="s">
        <v>289</v>
      </c>
    </row>
    <row r="44" spans="2:13" ht="15">
      <c r="B44" s="69" t="str">
        <f>C38</f>
        <v>Kop Jaromír (SKC Zruč nad Sázavou)</v>
      </c>
      <c r="C44" s="69" t="str">
        <f>C38</f>
        <v>Kop Jaromír (SKC Zruč nad Sázavou)</v>
      </c>
      <c r="D44" s="10" t="s">
        <v>290</v>
      </c>
      <c r="E44" s="69" t="str">
        <f>C37</f>
        <v>Pufler Václav (TJ Sokol Uhlířské Janovice)</v>
      </c>
      <c r="F44" s="69" t="str">
        <f>C37</f>
        <v>Pufler Václav (TJ Sokol Uhlířské Janovice)</v>
      </c>
      <c r="G44" s="69"/>
      <c r="H44" s="25">
        <v>-7</v>
      </c>
      <c r="I44" s="25">
        <v>-7</v>
      </c>
      <c r="J44" s="25">
        <v>-7</v>
      </c>
      <c r="K44" s="25"/>
      <c r="L44" s="25"/>
      <c r="M44" s="10" t="str">
        <f>IF(H44="","",IF(AND(K44="",J44&lt;0),"0:3",IF(AND(K44="",J44&gt;=0),"3:0",IF(AND(L44="",K44&lt;0),"1:3",IF(AND(L44="",K44&gt;=0),"3:1",IF(L44&lt;0,"2:3","3:2"))))))</f>
        <v>0:3</v>
      </c>
    </row>
    <row r="45" spans="2:13" ht="15">
      <c r="B45" s="69" t="str">
        <f>C35</f>
        <v>Hýžová Denisa (TSM Kladno)</v>
      </c>
      <c r="C45" s="69" t="str">
        <f>C36</f>
        <v>Kasner Vítek (STC Slaný)</v>
      </c>
      <c r="D45" s="10" t="s">
        <v>290</v>
      </c>
      <c r="E45" s="69" t="str">
        <f>C36</f>
        <v>Kasner Vítek (STC Slaný)</v>
      </c>
      <c r="F45" s="69" t="str">
        <f>C36</f>
        <v>Kasner Vítek (STC Slaný)</v>
      </c>
      <c r="G45" s="69"/>
      <c r="H45" s="25">
        <v>5</v>
      </c>
      <c r="I45" s="25">
        <v>7</v>
      </c>
      <c r="J45" s="25">
        <v>7</v>
      </c>
      <c r="K45" s="25"/>
      <c r="L45" s="25"/>
      <c r="M45" s="10" t="str">
        <f>IF(H45="","",IF(AND(K45="",J45&lt;0),"0:3",IF(AND(K45="",J45&gt;=0),"3:0",IF(AND(L45="",K45&lt;0),"1:3",IF(AND(L45="",K45&gt;=0),"3:1",IF(L45&lt;0,"2:3","3:2"))))))</f>
        <v>3:0</v>
      </c>
    </row>
    <row r="46" spans="2:13" ht="15">
      <c r="B46" s="70" t="s">
        <v>292</v>
      </c>
      <c r="C46" s="70"/>
      <c r="D46" s="70"/>
      <c r="E46" s="70"/>
      <c r="F46" s="70"/>
      <c r="G46" s="70"/>
      <c r="H46" s="9" t="s">
        <v>284</v>
      </c>
      <c r="I46" s="9" t="s">
        <v>285</v>
      </c>
      <c r="J46" s="9" t="s">
        <v>286</v>
      </c>
      <c r="K46" s="9" t="s">
        <v>287</v>
      </c>
      <c r="L46" s="9" t="s">
        <v>288</v>
      </c>
      <c r="M46" s="9" t="s">
        <v>289</v>
      </c>
    </row>
    <row r="47" spans="2:13" ht="15">
      <c r="B47" s="69" t="str">
        <f>C36</f>
        <v>Kasner Vítek (STC Slaný)</v>
      </c>
      <c r="C47" s="69" t="e">
        <f>#REF!</f>
        <v>#REF!</v>
      </c>
      <c r="D47" s="10" t="s">
        <v>290</v>
      </c>
      <c r="E47" s="69" t="str">
        <f>C38</f>
        <v>Kop Jaromír (SKC Zruč nad Sázavou)</v>
      </c>
      <c r="F47" s="69" t="str">
        <f>C38</f>
        <v>Kop Jaromír (SKC Zruč nad Sázavou)</v>
      </c>
      <c r="G47" s="69"/>
      <c r="H47" s="25">
        <v>-3</v>
      </c>
      <c r="I47" s="25">
        <v>-2</v>
      </c>
      <c r="J47" s="25">
        <v>-6</v>
      </c>
      <c r="K47" s="25"/>
      <c r="L47" s="25"/>
      <c r="M47" s="10" t="str">
        <f>IF(H47="","",IF(AND(K47="",J47&lt;0),"0:3",IF(AND(K47="",J47&gt;=0),"3:0",IF(AND(L47="",K47&lt;0),"1:3",IF(AND(L47="",K47&gt;=0),"3:1",IF(L47&lt;0,"2:3","3:2"))))))</f>
        <v>0:3</v>
      </c>
    </row>
    <row r="48" spans="2:13" ht="15">
      <c r="B48" s="69" t="str">
        <f>C37</f>
        <v>Pufler Václav (TJ Sokol Uhlířské Janovice)</v>
      </c>
      <c r="C48" s="69" t="e">
        <f>#REF!</f>
        <v>#REF!</v>
      </c>
      <c r="D48" s="10" t="s">
        <v>290</v>
      </c>
      <c r="E48" s="69" t="str">
        <f>C35</f>
        <v>Hýžová Denisa (TSM Kladno)</v>
      </c>
      <c r="F48" s="69" t="str">
        <f>C35</f>
        <v>Hýžová Denisa (TSM Kladno)</v>
      </c>
      <c r="G48" s="69"/>
      <c r="H48" s="25">
        <v>7</v>
      </c>
      <c r="I48" s="25">
        <v>5</v>
      </c>
      <c r="J48" s="25">
        <v>7</v>
      </c>
      <c r="K48" s="25"/>
      <c r="L48" s="25"/>
      <c r="M48" s="10" t="str">
        <f>IF(H48="","",IF(AND(K48="",J48&lt;0),"0:3",IF(AND(K48="",J48&gt;=0),"3:0",IF(AND(L48="",K48&lt;0),"1:3",IF(AND(L48="",K48&gt;=0),"3:1",IF(L48&lt;0,"2:3","3:2"))))))</f>
        <v>3:0</v>
      </c>
    </row>
    <row r="49" spans="2:13" ht="15.7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5.75" thickBot="1"/>
    <row r="51" spans="1:11" ht="42" customHeight="1" thickBot="1">
      <c r="A51" s="28">
        <v>4</v>
      </c>
      <c r="B51" s="74" t="s">
        <v>353</v>
      </c>
      <c r="C51" s="75"/>
      <c r="D51" s="76"/>
      <c r="E51" s="13" t="str">
        <f>C52</f>
        <v>Strnadová Karolína (TJ Sokol Velké Popovice)</v>
      </c>
      <c r="F51" s="14" t="str">
        <f>C53</f>
        <v>Střela Roman (TSM Kladno)</v>
      </c>
      <c r="G51" s="14" t="str">
        <f>C54</f>
        <v>Hájek Lukáš (TJ Lokomotiva Nymburk)</v>
      </c>
      <c r="H51" s="14" t="str">
        <f>C55</f>
        <v>Procházka Jan (SKC Zruč nad Sázavou)</v>
      </c>
      <c r="I51" s="13" t="s">
        <v>280</v>
      </c>
      <c r="J51" s="14" t="s">
        <v>281</v>
      </c>
      <c r="K51" s="15" t="s">
        <v>282</v>
      </c>
    </row>
    <row r="52" spans="1:12" ht="15">
      <c r="A52" s="28" t="str">
        <f>CONCATENATE($A$51,"_",K52)</f>
        <v>4_1</v>
      </c>
      <c r="B52" s="38">
        <v>73</v>
      </c>
      <c r="C52" s="77" t="str">
        <f>CONCATENATE(VLOOKUP(B52,'28_9'!A:D,2,0)," (",VLOOKUP(B52,'28_9'!A:E,3,0),")")</f>
        <v>Strnadová Karolína (TJ Sokol Velké Popovice)</v>
      </c>
      <c r="D52" s="78"/>
      <c r="E52" s="17" t="s">
        <v>279</v>
      </c>
      <c r="F52" s="18" t="str">
        <f>M62</f>
        <v>3:0</v>
      </c>
      <c r="G52" s="18" t="str">
        <f>CONCATENATE(RIGHT(E54,1),MID(E54,2,1),LEFT(E54,1))</f>
        <v>3:0</v>
      </c>
      <c r="H52" s="18" t="str">
        <f>M58</f>
        <v>3:0</v>
      </c>
      <c r="I52" s="19" t="str">
        <f>CONCATENATE(LEFT(F52,1)+LEFT(G52,1)+LEFT(H52,1),":",RIGHT(F52,1)+RIGHT(G52,1)+RIGHT(H52,1))</f>
        <v>9:0</v>
      </c>
      <c r="J52" s="18">
        <f>IF(ISERROR(I52),"",IF(LEFT(F52,1)="3",2,1)+IF(LEFT(G52,1)="3",2,1)+IF(LEFT(H52,1)="3",2,1))</f>
        <v>6</v>
      </c>
      <c r="K52" s="22">
        <v>1</v>
      </c>
      <c r="L52" s="55"/>
    </row>
    <row r="53" spans="1:12" ht="15">
      <c r="A53" s="28" t="str">
        <f>CONCATENATE($A$51,"_",K53)</f>
        <v>4_4</v>
      </c>
      <c r="B53" s="38">
        <v>130</v>
      </c>
      <c r="C53" s="79" t="str">
        <f>CONCATENATE(VLOOKUP(B53,'28_9'!A:D,2,0)," (",VLOOKUP(B53,'28_9'!A:E,3,0),")")</f>
        <v>Střela Roman (TSM Kladno)</v>
      </c>
      <c r="D53" s="80"/>
      <c r="E53" s="11" t="str">
        <f>CONCATENATE(RIGHT(F52,1),MID(F52,2,1),LEFT(F52,1))</f>
        <v>0:3</v>
      </c>
      <c r="F53" s="3" t="s">
        <v>279</v>
      </c>
      <c r="G53" s="4" t="str">
        <f>M59</f>
        <v>0:3</v>
      </c>
      <c r="H53" s="4" t="str">
        <f>M64</f>
        <v>0:3</v>
      </c>
      <c r="I53" s="5" t="str">
        <f>CONCATENATE(LEFT(E53,1)+LEFT(G53,1)+LEFT(H53,1),":",RIGHT(E53,1)+RIGHT(G53,1)+RIGHT(H53,1))</f>
        <v>0:9</v>
      </c>
      <c r="J53" s="4">
        <f>IF(ISERROR(I53),"",IF(LEFT(E53,1)="3",2,1)+IF(LEFT(G53,1)="3",2,1)+IF(LEFT(H53,1)="3",2,1))</f>
        <v>3</v>
      </c>
      <c r="K53" s="23">
        <v>4</v>
      </c>
      <c r="L53" s="55"/>
    </row>
    <row r="54" spans="1:12" ht="15">
      <c r="A54" s="28" t="str">
        <f>CONCATENATE($A$51,"_",K54)</f>
        <v>4_3</v>
      </c>
      <c r="B54" s="38">
        <v>81</v>
      </c>
      <c r="C54" s="79" t="str">
        <f>CONCATENATE(VLOOKUP(B54,'28_9'!A:D,2,0)," (",VLOOKUP(B54,'28_9'!A:E,3,0),")")</f>
        <v>Hájek Lukáš (TJ Lokomotiva Nymburk)</v>
      </c>
      <c r="D54" s="80"/>
      <c r="E54" s="11" t="str">
        <f>M65</f>
        <v>0:3</v>
      </c>
      <c r="F54" s="4" t="str">
        <f>CONCATENATE(RIGHT(G53,1),MID(G53,2,1),LEFT(G53,1))</f>
        <v>3:0</v>
      </c>
      <c r="G54" s="3" t="s">
        <v>279</v>
      </c>
      <c r="H54" s="4" t="str">
        <f>CONCATENATE(RIGHT(G55,1),MID(G55,2,1),LEFT(G55,1))</f>
        <v>2:3</v>
      </c>
      <c r="I54" s="5" t="str">
        <f>CONCATENATE(LEFT(E54,1)+LEFT(F54,1)+LEFT(H54,1),":",RIGHT(E54,1)+RIGHT(F54,1)+RIGHT(H54,1))</f>
        <v>5:6</v>
      </c>
      <c r="J54" s="4">
        <f>IF(ISERROR(I54),"",IF(LEFT(E54,1)="3",2,1)+IF(LEFT(F54,1)="3",2,1)+IF(LEFT(H54,1)="3",2,1))</f>
        <v>4</v>
      </c>
      <c r="K54" s="23">
        <v>3</v>
      </c>
      <c r="L54" s="55"/>
    </row>
    <row r="55" spans="1:12" ht="15.75" thickBot="1">
      <c r="A55" s="28" t="str">
        <f>CONCATENATE($A$51,"_",K55)</f>
        <v>4_2</v>
      </c>
      <c r="B55" s="38">
        <v>82</v>
      </c>
      <c r="C55" s="72" t="str">
        <f>CONCATENATE(VLOOKUP(B55,'28_9'!A:D,2,0)," (",VLOOKUP(B55,'28_9'!A:E,3,0),")")</f>
        <v>Procházka Jan (SKC Zruč nad Sázavou)</v>
      </c>
      <c r="D55" s="73"/>
      <c r="E55" s="12" t="str">
        <f>CONCATENATE(RIGHT(H52,1),MID(H52,2,1),LEFT(H52,1))</f>
        <v>0:3</v>
      </c>
      <c r="F55" s="6" t="str">
        <f>CONCATENATE(RIGHT(H53,1),MID(H53,2,1),LEFT(H53,1))</f>
        <v>3:0</v>
      </c>
      <c r="G55" s="6" t="str">
        <f>M61</f>
        <v>3:2</v>
      </c>
      <c r="H55" s="7" t="s">
        <v>279</v>
      </c>
      <c r="I55" s="8" t="str">
        <f>CONCATENATE(LEFT(E55,1)+LEFT(F55,1)+LEFT(G55,1),":",RIGHT(E55,1)+RIGHT(F55,1)+RIGHT(G55,1))</f>
        <v>6:5</v>
      </c>
      <c r="J55" s="6">
        <f>IF(ISERROR(I55),"",IF(LEFT(E55,1)="3",2,1)+IF(LEFT(F55,1)="3",2,1)+IF(LEFT(G55,1)="3",2,1))</f>
        <v>5</v>
      </c>
      <c r="K55" s="24">
        <v>2</v>
      </c>
      <c r="L55" s="55"/>
    </row>
    <row r="56" ht="15.75" customHeight="1"/>
    <row r="57" spans="2:13" ht="15">
      <c r="B57" s="70" t="s">
        <v>283</v>
      </c>
      <c r="C57" s="70"/>
      <c r="D57" s="70"/>
      <c r="E57" s="70"/>
      <c r="F57" s="70"/>
      <c r="G57" s="70"/>
      <c r="H57" s="9" t="s">
        <v>284</v>
      </c>
      <c r="I57" s="9" t="s">
        <v>285</v>
      </c>
      <c r="J57" s="9" t="s">
        <v>286</v>
      </c>
      <c r="K57" s="9" t="s">
        <v>287</v>
      </c>
      <c r="L57" s="9" t="s">
        <v>288</v>
      </c>
      <c r="M57" s="9" t="s">
        <v>289</v>
      </c>
    </row>
    <row r="58" spans="2:13" ht="15">
      <c r="B58" s="69" t="str">
        <f>C52</f>
        <v>Strnadová Karolína (TJ Sokol Velké Popovice)</v>
      </c>
      <c r="C58" s="69"/>
      <c r="D58" s="10" t="s">
        <v>290</v>
      </c>
      <c r="E58" s="71" t="str">
        <f>C55</f>
        <v>Procházka Jan (SKC Zruč nad Sázavou)</v>
      </c>
      <c r="F58" s="71"/>
      <c r="G58" s="71"/>
      <c r="H58" s="25">
        <v>10</v>
      </c>
      <c r="I58" s="25">
        <v>5</v>
      </c>
      <c r="J58" s="25">
        <v>4</v>
      </c>
      <c r="K58" s="25"/>
      <c r="L58" s="25"/>
      <c r="M58" s="10" t="str">
        <f>IF(H58="","",IF(AND(K58="",J58&lt;0),"0:3",IF(AND(K58="",J58&gt;=0),"3:0",IF(AND(L58="",K58&lt;0),"1:3",IF(AND(L58="",K58&gt;=0),"3:1",IF(L58&lt;0,"2:3","3:2"))))))</f>
        <v>3:0</v>
      </c>
    </row>
    <row r="59" spans="2:13" ht="15">
      <c r="B59" s="69" t="str">
        <f>C53</f>
        <v>Střela Roman (TSM Kladno)</v>
      </c>
      <c r="C59" s="69" t="e">
        <f>#REF!</f>
        <v>#REF!</v>
      </c>
      <c r="D59" s="10" t="s">
        <v>290</v>
      </c>
      <c r="E59" s="69" t="str">
        <f>C54</f>
        <v>Hájek Lukáš (TJ Lokomotiva Nymburk)</v>
      </c>
      <c r="F59" s="69" t="str">
        <f>C54</f>
        <v>Hájek Lukáš (TJ Lokomotiva Nymburk)</v>
      </c>
      <c r="G59" s="69"/>
      <c r="H59" s="25">
        <v>-10</v>
      </c>
      <c r="I59" s="25">
        <v>-8</v>
      </c>
      <c r="J59" s="25">
        <v>-6</v>
      </c>
      <c r="K59" s="25"/>
      <c r="L59" s="25"/>
      <c r="M59" s="10" t="str">
        <f>IF(H59="","",IF(AND(K59="",J59&lt;0),"0:3",IF(AND(K59="",J59&gt;=0),"3:0",IF(AND(L59="",K59&lt;0),"1:3",IF(AND(L59="",K59&gt;=0),"3:1",IF(L59&lt;0,"2:3","3:2"))))))</f>
        <v>0:3</v>
      </c>
    </row>
    <row r="60" spans="2:13" ht="15">
      <c r="B60" s="70" t="s">
        <v>291</v>
      </c>
      <c r="C60" s="70"/>
      <c r="D60" s="70"/>
      <c r="E60" s="70"/>
      <c r="F60" s="70"/>
      <c r="G60" s="70"/>
      <c r="H60" s="9" t="s">
        <v>284</v>
      </c>
      <c r="I60" s="9" t="s">
        <v>285</v>
      </c>
      <c r="J60" s="9" t="s">
        <v>286</v>
      </c>
      <c r="K60" s="9" t="s">
        <v>287</v>
      </c>
      <c r="L60" s="9" t="s">
        <v>288</v>
      </c>
      <c r="M60" s="9" t="s">
        <v>289</v>
      </c>
    </row>
    <row r="61" spans="2:13" ht="15">
      <c r="B61" s="71" t="str">
        <f>C55</f>
        <v>Procházka Jan (SKC Zruč nad Sázavou)</v>
      </c>
      <c r="C61" s="71" t="str">
        <f>C55</f>
        <v>Procházka Jan (SKC Zruč nad Sázavou)</v>
      </c>
      <c r="D61" s="10" t="s">
        <v>290</v>
      </c>
      <c r="E61" s="69" t="str">
        <f>C54</f>
        <v>Hájek Lukáš (TJ Lokomotiva Nymburk)</v>
      </c>
      <c r="F61" s="69" t="str">
        <f>C54</f>
        <v>Hájek Lukáš (TJ Lokomotiva Nymburk)</v>
      </c>
      <c r="G61" s="69"/>
      <c r="H61" s="25">
        <v>-4</v>
      </c>
      <c r="I61" s="25">
        <v>-3</v>
      </c>
      <c r="J61" s="25">
        <v>9</v>
      </c>
      <c r="K61" s="25">
        <v>6</v>
      </c>
      <c r="L61" s="25">
        <v>14</v>
      </c>
      <c r="M61" s="10" t="str">
        <f>IF(H61="","",IF(AND(K61="",J61&lt;0),"0:3",IF(AND(K61="",J61&gt;=0),"3:0",IF(AND(L61="",K61&lt;0),"1:3",IF(AND(L61="",K61&gt;=0),"3:1",IF(L61&lt;0,"2:3","3:2"))))))</f>
        <v>3:2</v>
      </c>
    </row>
    <row r="62" spans="2:13" ht="15">
      <c r="B62" s="69" t="str">
        <f>C52</f>
        <v>Strnadová Karolína (TJ Sokol Velké Popovice)</v>
      </c>
      <c r="C62" s="69" t="str">
        <f>C53</f>
        <v>Střela Roman (TSM Kladno)</v>
      </c>
      <c r="D62" s="10" t="s">
        <v>290</v>
      </c>
      <c r="E62" s="69" t="str">
        <f>C53</f>
        <v>Střela Roman (TSM Kladno)</v>
      </c>
      <c r="F62" s="69" t="str">
        <f>C53</f>
        <v>Střela Roman (TSM Kladno)</v>
      </c>
      <c r="G62" s="69"/>
      <c r="H62" s="25">
        <v>1</v>
      </c>
      <c r="I62" s="25">
        <v>2</v>
      </c>
      <c r="J62" s="25">
        <v>2</v>
      </c>
      <c r="K62" s="25"/>
      <c r="L62" s="25"/>
      <c r="M62" s="10" t="str">
        <f>IF(H62="","",IF(AND(K62="",J62&lt;0),"0:3",IF(AND(K62="",J62&gt;=0),"3:0",IF(AND(L62="",K62&lt;0),"1:3",IF(AND(L62="",K62&gt;=0),"3:1",IF(L62&lt;0,"2:3","3:2"))))))</f>
        <v>3:0</v>
      </c>
    </row>
    <row r="63" spans="2:13" ht="15">
      <c r="B63" s="70" t="s">
        <v>292</v>
      </c>
      <c r="C63" s="70"/>
      <c r="D63" s="70"/>
      <c r="E63" s="70"/>
      <c r="F63" s="70"/>
      <c r="G63" s="70"/>
      <c r="H63" s="9" t="s">
        <v>284</v>
      </c>
      <c r="I63" s="9" t="s">
        <v>285</v>
      </c>
      <c r="J63" s="9" t="s">
        <v>286</v>
      </c>
      <c r="K63" s="9" t="s">
        <v>287</v>
      </c>
      <c r="L63" s="9" t="s">
        <v>288</v>
      </c>
      <c r="M63" s="9" t="s">
        <v>289</v>
      </c>
    </row>
    <row r="64" spans="2:13" ht="15">
      <c r="B64" s="69" t="str">
        <f>C53</f>
        <v>Střela Roman (TSM Kladno)</v>
      </c>
      <c r="C64" s="69" t="e">
        <f>#REF!</f>
        <v>#REF!</v>
      </c>
      <c r="D64" s="10" t="s">
        <v>290</v>
      </c>
      <c r="E64" s="71" t="str">
        <f>C55</f>
        <v>Procházka Jan (SKC Zruč nad Sázavou)</v>
      </c>
      <c r="F64" s="71" t="str">
        <f>C55</f>
        <v>Procházka Jan (SKC Zruč nad Sázavou)</v>
      </c>
      <c r="G64" s="71"/>
      <c r="H64" s="25">
        <v>-6</v>
      </c>
      <c r="I64" s="25">
        <v>-7</v>
      </c>
      <c r="J64" s="25">
        <v>-8</v>
      </c>
      <c r="K64" s="25"/>
      <c r="L64" s="25"/>
      <c r="M64" s="10" t="str">
        <f>IF(H64="","",IF(AND(K64="",J64&lt;0),"0:3",IF(AND(K64="",J64&gt;=0),"3:0",IF(AND(L64="",K64&lt;0),"1:3",IF(AND(L64="",K64&gt;=0),"3:1",IF(L64&lt;0,"2:3","3:2"))))))</f>
        <v>0:3</v>
      </c>
    </row>
    <row r="65" spans="2:13" ht="15">
      <c r="B65" s="69" t="str">
        <f>C54</f>
        <v>Hájek Lukáš (TJ Lokomotiva Nymburk)</v>
      </c>
      <c r="C65" s="69" t="e">
        <f>#REF!</f>
        <v>#REF!</v>
      </c>
      <c r="D65" s="10" t="s">
        <v>290</v>
      </c>
      <c r="E65" s="69" t="str">
        <f>C52</f>
        <v>Strnadová Karolína (TJ Sokol Velké Popovice)</v>
      </c>
      <c r="F65" s="69" t="str">
        <f>C52</f>
        <v>Strnadová Karolína (TJ Sokol Velké Popovice)</v>
      </c>
      <c r="G65" s="69"/>
      <c r="H65" s="25">
        <v>-9</v>
      </c>
      <c r="I65" s="25">
        <v>-2</v>
      </c>
      <c r="J65" s="25">
        <v>-2</v>
      </c>
      <c r="K65" s="25"/>
      <c r="L65" s="25"/>
      <c r="M65" s="10" t="str">
        <f>IF(H65="","",IF(AND(K65="",J65&lt;0),"0:3",IF(AND(K65="",J65&gt;=0),"3:0",IF(AND(L65="",K65&lt;0),"1:3",IF(AND(L65="",K65&gt;=0),"3:1",IF(L65&lt;0,"2:3","3:2"))))))</f>
        <v>0:3</v>
      </c>
    </row>
    <row r="66" ht="15.75" thickBot="1"/>
    <row r="67" spans="1:11" ht="42" customHeight="1" thickBot="1">
      <c r="A67" s="28">
        <v>5</v>
      </c>
      <c r="B67" s="74" t="s">
        <v>396</v>
      </c>
      <c r="C67" s="75"/>
      <c r="D67" s="76"/>
      <c r="E67" s="13" t="str">
        <f>C68</f>
        <v>Štěrbová Kateřina (Sokol Chlumec nad Cidlinou)</v>
      </c>
      <c r="F67" s="14" t="str">
        <f>C69</f>
        <v>Kargl Tomáš (TJ AŠ Mladá Boleslav)</v>
      </c>
      <c r="G67" s="14" t="str">
        <f>C70</f>
        <v>Strnadová Karolína (TJ Sokol Velké Popovice)</v>
      </c>
      <c r="H67" s="14" t="str">
        <f>C71</f>
        <v>Procházka Jan (SKC Zruč nad Sázavou)</v>
      </c>
      <c r="I67" s="13" t="s">
        <v>280</v>
      </c>
      <c r="J67" s="14" t="s">
        <v>281</v>
      </c>
      <c r="K67" s="15" t="s">
        <v>282</v>
      </c>
    </row>
    <row r="68" spans="1:11" ht="15">
      <c r="A68" s="28" t="str">
        <f>CONCATENATE($A$67,"_",K68)</f>
        <v>5_1</v>
      </c>
      <c r="B68" s="16" t="s">
        <v>306</v>
      </c>
      <c r="C68" s="77" t="str">
        <f>VLOOKUP(B68,$A$2:$H$5,3,0)</f>
        <v>Štěrbová Kateřina (Sokol Chlumec nad Cidlinou)</v>
      </c>
      <c r="D68" s="78"/>
      <c r="E68" s="17" t="s">
        <v>279</v>
      </c>
      <c r="F68" s="18" t="str">
        <f>M78</f>
        <v>3:0</v>
      </c>
      <c r="G68" s="18" t="str">
        <f>CONCATENATE(RIGHT(E70,1),MID(E70,2,1),LEFT(E70,1))</f>
        <v>3:1</v>
      </c>
      <c r="H68" s="18" t="str">
        <f>M74</f>
        <v>3:0</v>
      </c>
      <c r="I68" s="19" t="str">
        <f>CONCATENATE(LEFT(F68,1)+LEFT(G68,1)+LEFT(H68,1),":",RIGHT(F68,1)+RIGHT(G68,1)+RIGHT(H68,1))</f>
        <v>9:1</v>
      </c>
      <c r="J68" s="18">
        <f>IF(ISERROR(I68),"",IF(LEFT(F68,1)="3",2,1)+IF(LEFT(G68,1)="3",2,1)+IF(LEFT(H68,1)="3",2,1))</f>
        <v>6</v>
      </c>
      <c r="K68" s="22">
        <v>1</v>
      </c>
    </row>
    <row r="69" spans="1:11" ht="15">
      <c r="A69" s="28" t="str">
        <f>CONCATENATE($A$67,"_",K69)</f>
        <v>5_3</v>
      </c>
      <c r="B69" s="20" t="s">
        <v>310</v>
      </c>
      <c r="C69" s="79" t="str">
        <f>VLOOKUP(B69,$A$2:$H$5,3,0)</f>
        <v>Kargl Tomáš (TJ AŠ Mladá Boleslav)</v>
      </c>
      <c r="D69" s="80"/>
      <c r="E69" s="11" t="str">
        <f>CONCATENATE(RIGHT(F68,1),MID(F68,2,1),LEFT(F68,1))</f>
        <v>0:3</v>
      </c>
      <c r="F69" s="3" t="s">
        <v>279</v>
      </c>
      <c r="G69" s="4" t="str">
        <f>M75</f>
        <v>2:3</v>
      </c>
      <c r="H69" s="4" t="str">
        <f>M80</f>
        <v>3:0</v>
      </c>
      <c r="I69" s="5" t="str">
        <f>CONCATENATE(LEFT(E69,1)+LEFT(G69,1)+LEFT(H69,1),":",RIGHT(E69,1)+RIGHT(G69,1)+RIGHT(H69,1))</f>
        <v>5:6</v>
      </c>
      <c r="J69" s="4">
        <f>IF(ISERROR(I69),"",IF(LEFT(E69,1)="3",2,1)+IF(LEFT(G69,1)="3",2,1)+IF(LEFT(H69,1)="3",2,1))</f>
        <v>4</v>
      </c>
      <c r="K69" s="23">
        <v>3</v>
      </c>
    </row>
    <row r="70" spans="1:11" ht="15">
      <c r="A70" s="28" t="str">
        <f>CONCATENATE($A$67,"_",K70)</f>
        <v>5_2</v>
      </c>
      <c r="B70" s="20" t="s">
        <v>311</v>
      </c>
      <c r="C70" s="79" t="str">
        <f>VLOOKUP(B70,$A$52:$H$55,3,0)</f>
        <v>Strnadová Karolína (TJ Sokol Velké Popovice)</v>
      </c>
      <c r="D70" s="80"/>
      <c r="E70" s="11" t="str">
        <f>M81</f>
        <v>1:3</v>
      </c>
      <c r="F70" s="4" t="str">
        <f>CONCATENATE(RIGHT(G69,1),MID(G69,2,1),LEFT(G69,1))</f>
        <v>3:2</v>
      </c>
      <c r="G70" s="3" t="s">
        <v>279</v>
      </c>
      <c r="H70" s="4" t="str">
        <f>CONCATENATE(RIGHT(G71,1),MID(G71,2,1),LEFT(G71,1))</f>
        <v>3:0</v>
      </c>
      <c r="I70" s="5" t="str">
        <f>CONCATENATE(LEFT(E70,1)+LEFT(F70,1)+LEFT(H70,1),":",RIGHT(E70,1)+RIGHT(F70,1)+RIGHT(H70,1))</f>
        <v>7:5</v>
      </c>
      <c r="J70" s="4">
        <f>IF(ISERROR(I70),"",IF(LEFT(E70,1)="3",2,1)+IF(LEFT(F70,1)="3",2,1)+IF(LEFT(H70,1)="3",2,1))</f>
        <v>5</v>
      </c>
      <c r="K70" s="23">
        <v>2</v>
      </c>
    </row>
    <row r="71" spans="1:11" ht="15.75" thickBot="1">
      <c r="A71" s="28" t="str">
        <f>CONCATENATE($A$67,"_",K71)</f>
        <v>5_4</v>
      </c>
      <c r="B71" s="21" t="s">
        <v>312</v>
      </c>
      <c r="C71" s="72" t="str">
        <f>VLOOKUP(B71,$A$52:$H$55,3,0)</f>
        <v>Procházka Jan (SKC Zruč nad Sázavou)</v>
      </c>
      <c r="D71" s="73"/>
      <c r="E71" s="12" t="str">
        <f>CONCATENATE(RIGHT(H68,1),MID(H68,2,1),LEFT(H68,1))</f>
        <v>0:3</v>
      </c>
      <c r="F71" s="6" t="str">
        <f>CONCATENATE(RIGHT(H69,1),MID(H69,2,1),LEFT(H69,1))</f>
        <v>0:3</v>
      </c>
      <c r="G71" s="6" t="str">
        <f>M77</f>
        <v>0:3</v>
      </c>
      <c r="H71" s="7" t="s">
        <v>279</v>
      </c>
      <c r="I71" s="8" t="str">
        <f>CONCATENATE(LEFT(E71,1)+LEFT(F71,1)+LEFT(G71,1),":",RIGHT(E71,1)+RIGHT(F71,1)+RIGHT(G71,1))</f>
        <v>0:9</v>
      </c>
      <c r="J71" s="6">
        <f>IF(ISERROR(I71),"",IF(LEFT(E71,1)="3",2,1)+IF(LEFT(F71,1)="3",2,1)+IF(LEFT(G71,1)="3",2,1))</f>
        <v>3</v>
      </c>
      <c r="K71" s="24">
        <v>4</v>
      </c>
    </row>
    <row r="72" ht="15.75" customHeight="1"/>
    <row r="73" spans="2:13" ht="15">
      <c r="B73" s="70" t="s">
        <v>283</v>
      </c>
      <c r="C73" s="70"/>
      <c r="D73" s="70"/>
      <c r="E73" s="70"/>
      <c r="F73" s="70"/>
      <c r="G73" s="70"/>
      <c r="H73" s="9" t="s">
        <v>284</v>
      </c>
      <c r="I73" s="9" t="s">
        <v>285</v>
      </c>
      <c r="J73" s="9" t="s">
        <v>286</v>
      </c>
      <c r="K73" s="9" t="s">
        <v>287</v>
      </c>
      <c r="L73" s="9" t="s">
        <v>288</v>
      </c>
      <c r="M73" s="9" t="s">
        <v>289</v>
      </c>
    </row>
    <row r="74" spans="2:13" ht="15">
      <c r="B74" s="69" t="str">
        <f>C68</f>
        <v>Štěrbová Kateřina (Sokol Chlumec nad Cidlinou)</v>
      </c>
      <c r="C74" s="69"/>
      <c r="D74" s="10" t="s">
        <v>290</v>
      </c>
      <c r="E74" s="69" t="str">
        <f>C71</f>
        <v>Procházka Jan (SKC Zruč nad Sázavou)</v>
      </c>
      <c r="F74" s="69"/>
      <c r="G74" s="69"/>
      <c r="H74" s="25">
        <v>2</v>
      </c>
      <c r="I74" s="25">
        <v>7</v>
      </c>
      <c r="J74" s="25">
        <v>7</v>
      </c>
      <c r="K74" s="25"/>
      <c r="L74" s="25"/>
      <c r="M74" s="10" t="str">
        <f>IF(H74="","",IF(AND(K74="",J74&lt;0),"0:3",IF(AND(K74="",J74&gt;=0),"3:0",IF(AND(L74="",K74&lt;0),"1:3",IF(AND(L74="",K74&gt;=0),"3:1",IF(L74&lt;0,"2:3","3:2"))))))</f>
        <v>3:0</v>
      </c>
    </row>
    <row r="75" spans="2:13" ht="15">
      <c r="B75" s="69" t="str">
        <f>C69</f>
        <v>Kargl Tomáš (TJ AŠ Mladá Boleslav)</v>
      </c>
      <c r="C75" s="69" t="e">
        <f>#REF!</f>
        <v>#REF!</v>
      </c>
      <c r="D75" s="10" t="s">
        <v>290</v>
      </c>
      <c r="E75" s="69" t="str">
        <f>C70</f>
        <v>Strnadová Karolína (TJ Sokol Velké Popovice)</v>
      </c>
      <c r="F75" s="69" t="str">
        <f>C70</f>
        <v>Strnadová Karolína (TJ Sokol Velké Popovice)</v>
      </c>
      <c r="G75" s="69"/>
      <c r="H75" s="25">
        <v>8</v>
      </c>
      <c r="I75" s="25">
        <v>-8</v>
      </c>
      <c r="J75" s="25">
        <v>-4</v>
      </c>
      <c r="K75" s="25">
        <v>8</v>
      </c>
      <c r="L75" s="25">
        <v>-2</v>
      </c>
      <c r="M75" s="10" t="str">
        <f>IF(H75="","",IF(AND(K75="",J75&lt;0),"0:3",IF(AND(K75="",J75&gt;=0),"3:0",IF(AND(L75="",K75&lt;0),"1:3",IF(AND(L75="",K75&gt;=0),"3:1",IF(L75&lt;0,"2:3","3:2"))))))</f>
        <v>2:3</v>
      </c>
    </row>
    <row r="76" spans="2:13" ht="15">
      <c r="B76" s="70" t="s">
        <v>291</v>
      </c>
      <c r="C76" s="70"/>
      <c r="D76" s="70"/>
      <c r="E76" s="70"/>
      <c r="F76" s="70"/>
      <c r="G76" s="70"/>
      <c r="H76" s="9" t="s">
        <v>284</v>
      </c>
      <c r="I76" s="9" t="s">
        <v>285</v>
      </c>
      <c r="J76" s="9" t="s">
        <v>286</v>
      </c>
      <c r="K76" s="9" t="s">
        <v>287</v>
      </c>
      <c r="L76" s="9" t="s">
        <v>288</v>
      </c>
      <c r="M76" s="9" t="s">
        <v>289</v>
      </c>
    </row>
    <row r="77" spans="2:13" ht="15">
      <c r="B77" s="69" t="str">
        <f>C71</f>
        <v>Procházka Jan (SKC Zruč nad Sázavou)</v>
      </c>
      <c r="C77" s="69" t="str">
        <f>C71</f>
        <v>Procházka Jan (SKC Zruč nad Sázavou)</v>
      </c>
      <c r="D77" s="10" t="s">
        <v>290</v>
      </c>
      <c r="E77" s="69" t="str">
        <f>C70</f>
        <v>Strnadová Karolína (TJ Sokol Velké Popovice)</v>
      </c>
      <c r="F77" s="69" t="str">
        <f>C70</f>
        <v>Strnadová Karolína (TJ Sokol Velké Popovice)</v>
      </c>
      <c r="G77" s="69"/>
      <c r="H77" s="25">
        <v>-10</v>
      </c>
      <c r="I77" s="25">
        <v>-5</v>
      </c>
      <c r="J77" s="25">
        <v>-4</v>
      </c>
      <c r="K77" s="25"/>
      <c r="L77" s="25"/>
      <c r="M77" s="10" t="str">
        <f>IF(H77="","",IF(AND(K77="",J77&lt;0),"0:3",IF(AND(K77="",J77&gt;=0),"3:0",IF(AND(L77="",K77&lt;0),"1:3",IF(AND(L77="",K77&gt;=0),"3:1",IF(L77&lt;0,"2:3","3:2"))))))</f>
        <v>0:3</v>
      </c>
    </row>
    <row r="78" spans="2:13" ht="15">
      <c r="B78" s="69" t="str">
        <f>C68</f>
        <v>Štěrbová Kateřina (Sokol Chlumec nad Cidlinou)</v>
      </c>
      <c r="C78" s="69" t="str">
        <f>C69</f>
        <v>Kargl Tomáš (TJ AŠ Mladá Boleslav)</v>
      </c>
      <c r="D78" s="10" t="s">
        <v>290</v>
      </c>
      <c r="E78" s="69" t="str">
        <f>C69</f>
        <v>Kargl Tomáš (TJ AŠ Mladá Boleslav)</v>
      </c>
      <c r="F78" s="69" t="str">
        <f>C69</f>
        <v>Kargl Tomáš (TJ AŠ Mladá Boleslav)</v>
      </c>
      <c r="G78" s="69"/>
      <c r="H78" s="25">
        <v>7</v>
      </c>
      <c r="I78" s="25">
        <v>4</v>
      </c>
      <c r="J78" s="25">
        <v>9</v>
      </c>
      <c r="K78" s="25"/>
      <c r="L78" s="25"/>
      <c r="M78" s="10" t="str">
        <f>IF(H78="","",IF(AND(K78="",J78&lt;0),"0:3",IF(AND(K78="",J78&gt;=0),"3:0",IF(AND(L78="",K78&lt;0),"1:3",IF(AND(L78="",K78&gt;=0),"3:1",IF(L78&lt;0,"2:3","3:2"))))))</f>
        <v>3:0</v>
      </c>
    </row>
    <row r="79" spans="2:13" ht="15">
      <c r="B79" s="70" t="s">
        <v>292</v>
      </c>
      <c r="C79" s="70"/>
      <c r="D79" s="70"/>
      <c r="E79" s="70"/>
      <c r="F79" s="70"/>
      <c r="G79" s="70"/>
      <c r="H79" s="9" t="s">
        <v>284</v>
      </c>
      <c r="I79" s="9" t="s">
        <v>285</v>
      </c>
      <c r="J79" s="9" t="s">
        <v>286</v>
      </c>
      <c r="K79" s="9" t="s">
        <v>287</v>
      </c>
      <c r="L79" s="9" t="s">
        <v>288</v>
      </c>
      <c r="M79" s="9" t="s">
        <v>289</v>
      </c>
    </row>
    <row r="80" spans="2:13" ht="15">
      <c r="B80" s="69" t="str">
        <f>C69</f>
        <v>Kargl Tomáš (TJ AŠ Mladá Boleslav)</v>
      </c>
      <c r="C80" s="69" t="e">
        <f>#REF!</f>
        <v>#REF!</v>
      </c>
      <c r="D80" s="10" t="s">
        <v>290</v>
      </c>
      <c r="E80" s="69" t="str">
        <f>C71</f>
        <v>Procházka Jan (SKC Zruč nad Sázavou)</v>
      </c>
      <c r="F80" s="69" t="str">
        <f>C71</f>
        <v>Procházka Jan (SKC Zruč nad Sázavou)</v>
      </c>
      <c r="G80" s="69"/>
      <c r="H80" s="25">
        <v>10</v>
      </c>
      <c r="I80" s="25">
        <v>3</v>
      </c>
      <c r="J80" s="25">
        <v>6</v>
      </c>
      <c r="K80" s="25"/>
      <c r="L80" s="25"/>
      <c r="M80" s="10" t="str">
        <f>IF(H80="","",IF(AND(K80="",J80&lt;0),"0:3",IF(AND(K80="",J80&gt;=0),"3:0",IF(AND(L80="",K80&lt;0),"1:3",IF(AND(L80="",K80&gt;=0),"3:1",IF(L80&lt;0,"2:3","3:2"))))))</f>
        <v>3:0</v>
      </c>
    </row>
    <row r="81" spans="2:13" ht="15">
      <c r="B81" s="69" t="str">
        <f>C70</f>
        <v>Strnadová Karolína (TJ Sokol Velké Popovice)</v>
      </c>
      <c r="C81" s="69" t="e">
        <f>#REF!</f>
        <v>#REF!</v>
      </c>
      <c r="D81" s="10" t="s">
        <v>290</v>
      </c>
      <c r="E81" s="69" t="str">
        <f>C68</f>
        <v>Štěrbová Kateřina (Sokol Chlumec nad Cidlinou)</v>
      </c>
      <c r="F81" s="69" t="str">
        <f>C68</f>
        <v>Štěrbová Kateřina (Sokol Chlumec nad Cidlinou)</v>
      </c>
      <c r="G81" s="69"/>
      <c r="H81" s="25">
        <v>-6</v>
      </c>
      <c r="I81" s="25">
        <v>-7</v>
      </c>
      <c r="J81" s="25">
        <v>9</v>
      </c>
      <c r="K81" s="25">
        <v>-5</v>
      </c>
      <c r="L81" s="25"/>
      <c r="M81" s="10" t="str">
        <f>IF(H81="","",IF(AND(K81="",J81&lt;0),"0:3",IF(AND(K81="",J81&gt;=0),"3:0",IF(AND(L81="",K81&lt;0),"1:3",IF(AND(L81="",K81&gt;=0),"3:1",IF(L81&lt;0,"2:3","3:2"))))))</f>
        <v>1:3</v>
      </c>
    </row>
    <row r="82" ht="15.75" thickBot="1"/>
    <row r="83" spans="1:11" ht="42" customHeight="1" thickBot="1">
      <c r="A83" s="28">
        <v>6</v>
      </c>
      <c r="B83" s="74" t="s">
        <v>397</v>
      </c>
      <c r="C83" s="75"/>
      <c r="D83" s="76"/>
      <c r="E83" s="13" t="str">
        <f>C84</f>
        <v>Máša Jan (TTC Příbram)</v>
      </c>
      <c r="F83" s="14" t="str">
        <f>C85</f>
        <v>Bernát Jan (TJ Sokol Kosmonosy)</v>
      </c>
      <c r="G83" s="14" t="str">
        <f>C86</f>
        <v>Pufler Václav (TJ Sokol Uhlířské Janovice)</v>
      </c>
      <c r="H83" s="14" t="str">
        <f>C87</f>
        <v>Kop Jaromír (SKC Zruč nad Sázavou)</v>
      </c>
      <c r="I83" s="13" t="s">
        <v>280</v>
      </c>
      <c r="J83" s="14" t="s">
        <v>281</v>
      </c>
      <c r="K83" s="15" t="s">
        <v>282</v>
      </c>
    </row>
    <row r="84" spans="1:11" ht="15">
      <c r="A84" s="28" t="str">
        <f>CONCATENATE($A$83,"_",K84)</f>
        <v>6_2</v>
      </c>
      <c r="B84" s="16" t="s">
        <v>307</v>
      </c>
      <c r="C84" s="77" t="str">
        <f>VLOOKUP(B84,$A$19:$H$22,3,0)</f>
        <v>Máša Jan (TTC Příbram)</v>
      </c>
      <c r="D84" s="78"/>
      <c r="E84" s="17" t="s">
        <v>279</v>
      </c>
      <c r="F84" s="18" t="str">
        <f>M94</f>
        <v>3:0</v>
      </c>
      <c r="G84" s="18" t="str">
        <f>CONCATENATE(RIGHT(E86,1),MID(E86,2,1),LEFT(E86,1))</f>
        <v>1:3</v>
      </c>
      <c r="H84" s="18" t="str">
        <f>M90</f>
        <v>3:0</v>
      </c>
      <c r="I84" s="19" t="str">
        <f>CONCATENATE(LEFT(F84,1)+LEFT(G84,1)+LEFT(H84,1),":",RIGHT(F84,1)+RIGHT(G84,1)+RIGHT(H84,1))</f>
        <v>7:3</v>
      </c>
      <c r="J84" s="18">
        <f>IF(ISERROR(I84),"",IF(LEFT(F84,1)="3",2,1)+IF(LEFT(G84,1)="3",2,1)+IF(LEFT(H84,1)="3",2,1))</f>
        <v>5</v>
      </c>
      <c r="K84" s="22">
        <v>2</v>
      </c>
    </row>
    <row r="85" spans="1:11" ht="15">
      <c r="A85" s="28" t="str">
        <f>CONCATENATE($A$83,"_",K85)</f>
        <v>6_3</v>
      </c>
      <c r="B85" s="20" t="s">
        <v>313</v>
      </c>
      <c r="C85" s="79" t="str">
        <f>VLOOKUP(B85,$A$19:$H$22,3,0)</f>
        <v>Bernát Jan (TJ Sokol Kosmonosy)</v>
      </c>
      <c r="D85" s="80"/>
      <c r="E85" s="11" t="str">
        <f>CONCATENATE(RIGHT(F84,1),MID(F84,2,1),LEFT(F84,1))</f>
        <v>0:3</v>
      </c>
      <c r="F85" s="3" t="s">
        <v>279</v>
      </c>
      <c r="G85" s="4" t="str">
        <f>M91</f>
        <v>0:3</v>
      </c>
      <c r="H85" s="4" t="str">
        <f>M96</f>
        <v>3:0</v>
      </c>
      <c r="I85" s="5" t="str">
        <f>CONCATENATE(LEFT(E85,1)+LEFT(G85,1)+LEFT(H85,1),":",RIGHT(E85,1)+RIGHT(G85,1)+RIGHT(H85,1))</f>
        <v>3:6</v>
      </c>
      <c r="J85" s="4">
        <f>IF(ISERROR(I85),"",IF(LEFT(E85,1)="3",2,1)+IF(LEFT(G85,1)="3",2,1)+IF(LEFT(H85,1)="3",2,1))</f>
        <v>4</v>
      </c>
      <c r="K85" s="23">
        <v>3</v>
      </c>
    </row>
    <row r="86" spans="1:11" ht="15">
      <c r="A86" s="28" t="str">
        <f>CONCATENATE($A$83,"_",K86)</f>
        <v>6_1</v>
      </c>
      <c r="B86" s="20" t="s">
        <v>314</v>
      </c>
      <c r="C86" s="79" t="str">
        <f>VLOOKUP(B86,$A$35:$H$38,3,0)</f>
        <v>Pufler Václav (TJ Sokol Uhlířské Janovice)</v>
      </c>
      <c r="D86" s="80"/>
      <c r="E86" s="11" t="str">
        <f>M97</f>
        <v>3:1</v>
      </c>
      <c r="F86" s="4" t="str">
        <f>CONCATENATE(RIGHT(G85,1),MID(G85,2,1),LEFT(G85,1))</f>
        <v>3:0</v>
      </c>
      <c r="G86" s="3" t="s">
        <v>279</v>
      </c>
      <c r="H86" s="4" t="str">
        <f>CONCATENATE(RIGHT(G87,1),MID(G87,2,1),LEFT(G87,1))</f>
        <v>3:0</v>
      </c>
      <c r="I86" s="5" t="str">
        <f>CONCATENATE(LEFT(E86,1)+LEFT(F86,1)+LEFT(H86,1),":",RIGHT(E86,1)+RIGHT(F86,1)+RIGHT(H86,1))</f>
        <v>9:1</v>
      </c>
      <c r="J86" s="4">
        <f>IF(ISERROR(I86),"",IF(LEFT(E86,1)="3",2,1)+IF(LEFT(F86,1)="3",2,1)+IF(LEFT(H86,1)="3",2,1))</f>
        <v>6</v>
      </c>
      <c r="K86" s="23">
        <v>1</v>
      </c>
    </row>
    <row r="87" spans="1:11" ht="15.75" thickBot="1">
      <c r="A87" s="28" t="str">
        <f>CONCATENATE($A$83,"_",K87)</f>
        <v>6_4</v>
      </c>
      <c r="B87" s="21" t="s">
        <v>315</v>
      </c>
      <c r="C87" s="72" t="str">
        <f>VLOOKUP(B87,$A$35:$H$38,3,0)</f>
        <v>Kop Jaromír (SKC Zruč nad Sázavou)</v>
      </c>
      <c r="D87" s="73"/>
      <c r="E87" s="12" t="str">
        <f>CONCATENATE(RIGHT(H84,1),MID(H84,2,1),LEFT(H84,1))</f>
        <v>0:3</v>
      </c>
      <c r="F87" s="6" t="str">
        <f>CONCATENATE(RIGHT(H85,1),MID(H85,2,1),LEFT(H85,1))</f>
        <v>0:3</v>
      </c>
      <c r="G87" s="6" t="str">
        <f>M93</f>
        <v>0:3</v>
      </c>
      <c r="H87" s="7" t="s">
        <v>279</v>
      </c>
      <c r="I87" s="8" t="str">
        <f>CONCATENATE(LEFT(E87,1)+LEFT(F87,1)+LEFT(G87,1),":",RIGHT(E87,1)+RIGHT(F87,1)+RIGHT(G87,1))</f>
        <v>0:9</v>
      </c>
      <c r="J87" s="6">
        <f>IF(ISERROR(I87),"",IF(LEFT(E87,1)="3",2,1)+IF(LEFT(F87,1)="3",2,1)+IF(LEFT(G87,1)="3",2,1))</f>
        <v>3</v>
      </c>
      <c r="K87" s="24">
        <v>4</v>
      </c>
    </row>
    <row r="88" ht="15.75" customHeight="1"/>
    <row r="89" spans="2:13" ht="15">
      <c r="B89" s="70" t="s">
        <v>283</v>
      </c>
      <c r="C89" s="70"/>
      <c r="D89" s="70"/>
      <c r="E89" s="70"/>
      <c r="F89" s="70"/>
      <c r="G89" s="70"/>
      <c r="H89" s="9" t="s">
        <v>284</v>
      </c>
      <c r="I89" s="9" t="s">
        <v>285</v>
      </c>
      <c r="J89" s="9" t="s">
        <v>286</v>
      </c>
      <c r="K89" s="9" t="s">
        <v>287</v>
      </c>
      <c r="L89" s="9" t="s">
        <v>288</v>
      </c>
      <c r="M89" s="9" t="s">
        <v>289</v>
      </c>
    </row>
    <row r="90" spans="2:13" ht="15">
      <c r="B90" s="69" t="str">
        <f>C84</f>
        <v>Máša Jan (TTC Příbram)</v>
      </c>
      <c r="C90" s="69"/>
      <c r="D90" s="10" t="s">
        <v>290</v>
      </c>
      <c r="E90" s="69" t="str">
        <f>C87</f>
        <v>Kop Jaromír (SKC Zruč nad Sázavou)</v>
      </c>
      <c r="F90" s="69"/>
      <c r="G90" s="69"/>
      <c r="H90" s="25">
        <v>9</v>
      </c>
      <c r="I90" s="25">
        <v>2</v>
      </c>
      <c r="J90" s="25">
        <v>1</v>
      </c>
      <c r="K90" s="25"/>
      <c r="L90" s="25"/>
      <c r="M90" s="10" t="str">
        <f>IF(H90="","",IF(AND(K90="",J90&lt;0),"0:3",IF(AND(K90="",J90&gt;=0),"3:0",IF(AND(L90="",K90&lt;0),"1:3",IF(AND(L90="",K90&gt;=0),"3:1",IF(L90&lt;0,"2:3","3:2"))))))</f>
        <v>3:0</v>
      </c>
    </row>
    <row r="91" spans="2:13" ht="15">
      <c r="B91" s="69" t="str">
        <f>C85</f>
        <v>Bernát Jan (TJ Sokol Kosmonosy)</v>
      </c>
      <c r="C91" s="69" t="e">
        <f>#REF!</f>
        <v>#REF!</v>
      </c>
      <c r="D91" s="10" t="s">
        <v>290</v>
      </c>
      <c r="E91" s="69" t="str">
        <f>C86</f>
        <v>Pufler Václav (TJ Sokol Uhlířské Janovice)</v>
      </c>
      <c r="F91" s="69" t="str">
        <f>C86</f>
        <v>Pufler Václav (TJ Sokol Uhlířské Janovice)</v>
      </c>
      <c r="G91" s="69"/>
      <c r="H91" s="25">
        <v>-11</v>
      </c>
      <c r="I91" s="25">
        <v>-8</v>
      </c>
      <c r="J91" s="25">
        <v>-4</v>
      </c>
      <c r="K91" s="25"/>
      <c r="L91" s="25"/>
      <c r="M91" s="10" t="str">
        <f>IF(H91="","",IF(AND(K91="",J91&lt;0),"0:3",IF(AND(K91="",J91&gt;=0),"3:0",IF(AND(L91="",K91&lt;0),"1:3",IF(AND(L91="",K91&gt;=0),"3:1",IF(L91&lt;0,"2:3","3:2"))))))</f>
        <v>0:3</v>
      </c>
    </row>
    <row r="92" spans="2:13" ht="15">
      <c r="B92" s="70" t="s">
        <v>291</v>
      </c>
      <c r="C92" s="70"/>
      <c r="D92" s="70"/>
      <c r="E92" s="70"/>
      <c r="F92" s="70"/>
      <c r="G92" s="70"/>
      <c r="H92" s="9" t="s">
        <v>284</v>
      </c>
      <c r="I92" s="9" t="s">
        <v>285</v>
      </c>
      <c r="J92" s="9" t="s">
        <v>286</v>
      </c>
      <c r="K92" s="9" t="s">
        <v>287</v>
      </c>
      <c r="L92" s="9" t="s">
        <v>288</v>
      </c>
      <c r="M92" s="9" t="s">
        <v>289</v>
      </c>
    </row>
    <row r="93" spans="2:13" ht="15">
      <c r="B93" s="69" t="str">
        <f>C87</f>
        <v>Kop Jaromír (SKC Zruč nad Sázavou)</v>
      </c>
      <c r="C93" s="69" t="str">
        <f>C87</f>
        <v>Kop Jaromír (SKC Zruč nad Sázavou)</v>
      </c>
      <c r="D93" s="10" t="s">
        <v>290</v>
      </c>
      <c r="E93" s="69" t="str">
        <f>C86</f>
        <v>Pufler Václav (TJ Sokol Uhlířské Janovice)</v>
      </c>
      <c r="F93" s="69" t="str">
        <f>C86</f>
        <v>Pufler Václav (TJ Sokol Uhlířské Janovice)</v>
      </c>
      <c r="G93" s="69"/>
      <c r="H93" s="25">
        <v>-7</v>
      </c>
      <c r="I93" s="25">
        <v>-7</v>
      </c>
      <c r="J93" s="25">
        <v>-7</v>
      </c>
      <c r="K93" s="25"/>
      <c r="L93" s="25"/>
      <c r="M93" s="10" t="str">
        <f>IF(H93="","",IF(AND(K93="",J93&lt;0),"0:3",IF(AND(K93="",J93&gt;=0),"3:0",IF(AND(L93="",K93&lt;0),"1:3",IF(AND(L93="",K93&gt;=0),"3:1",IF(L93&lt;0,"2:3","3:2"))))))</f>
        <v>0:3</v>
      </c>
    </row>
    <row r="94" spans="2:13" ht="15">
      <c r="B94" s="69" t="str">
        <f>C84</f>
        <v>Máša Jan (TTC Příbram)</v>
      </c>
      <c r="C94" s="69" t="str">
        <f>C85</f>
        <v>Bernát Jan (TJ Sokol Kosmonosy)</v>
      </c>
      <c r="D94" s="10" t="s">
        <v>290</v>
      </c>
      <c r="E94" s="69" t="str">
        <f>C85</f>
        <v>Bernát Jan (TJ Sokol Kosmonosy)</v>
      </c>
      <c r="F94" s="69" t="str">
        <f>C85</f>
        <v>Bernát Jan (TJ Sokol Kosmonosy)</v>
      </c>
      <c r="G94" s="69"/>
      <c r="H94" s="25">
        <v>8</v>
      </c>
      <c r="I94" s="25">
        <v>8</v>
      </c>
      <c r="J94" s="25">
        <v>4</v>
      </c>
      <c r="K94" s="25"/>
      <c r="L94" s="25"/>
      <c r="M94" s="10" t="str">
        <f>IF(H94="","",IF(AND(K94="",J94&lt;0),"0:3",IF(AND(K94="",J94&gt;=0),"3:0",IF(AND(L94="",K94&lt;0),"1:3",IF(AND(L94="",K94&gt;=0),"3:1",IF(L94&lt;0,"2:3","3:2"))))))</f>
        <v>3:0</v>
      </c>
    </row>
    <row r="95" spans="2:13" ht="15">
      <c r="B95" s="70" t="s">
        <v>292</v>
      </c>
      <c r="C95" s="70"/>
      <c r="D95" s="70"/>
      <c r="E95" s="70"/>
      <c r="F95" s="70"/>
      <c r="G95" s="70"/>
      <c r="H95" s="9" t="s">
        <v>284</v>
      </c>
      <c r="I95" s="9" t="s">
        <v>285</v>
      </c>
      <c r="J95" s="9" t="s">
        <v>286</v>
      </c>
      <c r="K95" s="9" t="s">
        <v>287</v>
      </c>
      <c r="L95" s="9" t="s">
        <v>288</v>
      </c>
      <c r="M95" s="9" t="s">
        <v>289</v>
      </c>
    </row>
    <row r="96" spans="2:13" ht="15">
      <c r="B96" s="69" t="str">
        <f>C85</f>
        <v>Bernát Jan (TJ Sokol Kosmonosy)</v>
      </c>
      <c r="C96" s="69" t="e">
        <f>#REF!</f>
        <v>#REF!</v>
      </c>
      <c r="D96" s="10" t="s">
        <v>290</v>
      </c>
      <c r="E96" s="69" t="str">
        <f>C87</f>
        <v>Kop Jaromír (SKC Zruč nad Sázavou)</v>
      </c>
      <c r="F96" s="69" t="str">
        <f>C87</f>
        <v>Kop Jaromír (SKC Zruč nad Sázavou)</v>
      </c>
      <c r="G96" s="69"/>
      <c r="H96" s="25">
        <v>8</v>
      </c>
      <c r="I96" s="25">
        <v>10</v>
      </c>
      <c r="J96" s="25">
        <v>10</v>
      </c>
      <c r="K96" s="25"/>
      <c r="L96" s="25"/>
      <c r="M96" s="10" t="str">
        <f>IF(H96="","",IF(AND(K96="",J96&lt;0),"0:3",IF(AND(K96="",J96&gt;=0),"3:0",IF(AND(L96="",K96&lt;0),"1:3",IF(AND(L96="",K96&gt;=0),"3:1",IF(L96&lt;0,"2:3","3:2"))))))</f>
        <v>3:0</v>
      </c>
    </row>
    <row r="97" spans="2:13" ht="15">
      <c r="B97" s="69" t="str">
        <f>C86</f>
        <v>Pufler Václav (TJ Sokol Uhlířské Janovice)</v>
      </c>
      <c r="C97" s="69" t="e">
        <f>#REF!</f>
        <v>#REF!</v>
      </c>
      <c r="D97" s="10" t="s">
        <v>290</v>
      </c>
      <c r="E97" s="69" t="str">
        <f>C84</f>
        <v>Máša Jan (TTC Příbram)</v>
      </c>
      <c r="F97" s="69" t="str">
        <f>C84</f>
        <v>Máša Jan (TTC Příbram)</v>
      </c>
      <c r="G97" s="69"/>
      <c r="H97" s="25">
        <v>10</v>
      </c>
      <c r="I97" s="25">
        <v>-8</v>
      </c>
      <c r="J97" s="25">
        <v>4</v>
      </c>
      <c r="K97" s="25">
        <v>10</v>
      </c>
      <c r="L97" s="25"/>
      <c r="M97" s="10" t="str">
        <f>IF(H97="","",IF(AND(K97="",J97&lt;0),"0:3",IF(AND(K97="",J97&gt;=0),"3:0",IF(AND(L97="",K97&lt;0),"1:3",IF(AND(L97="",K97&gt;=0),"3:1",IF(L97&lt;0,"2:3","3:2"))))))</f>
        <v>3:1</v>
      </c>
    </row>
    <row r="99" ht="15.75" thickBot="1"/>
    <row r="100" spans="1:11" ht="42" customHeight="1" thickBot="1">
      <c r="A100" s="28">
        <v>7</v>
      </c>
      <c r="B100" s="74" t="s">
        <v>398</v>
      </c>
      <c r="C100" s="75"/>
      <c r="D100" s="76"/>
      <c r="E100" s="13" t="str">
        <f>C101</f>
        <v>Jaroňová Karolína (TTC Brandýs nad Labem)</v>
      </c>
      <c r="F100" s="14" t="str">
        <f>C102</f>
        <v>Curtis Samuel Floyd (STC Slaný)</v>
      </c>
      <c r="G100" s="14" t="str">
        <f>C103</f>
        <v>Hýžová Denisa (TSM Kladno)</v>
      </c>
      <c r="H100" s="14" t="str">
        <f>C104</f>
        <v>Kasner Vítek (STC Slaný)</v>
      </c>
      <c r="I100" s="13" t="s">
        <v>280</v>
      </c>
      <c r="J100" s="14" t="s">
        <v>281</v>
      </c>
      <c r="K100" s="15" t="s">
        <v>282</v>
      </c>
    </row>
    <row r="101" spans="1:11" ht="15">
      <c r="A101" s="28" t="str">
        <f>CONCATENATE($A$100,"_",K101)</f>
        <v>7_2</v>
      </c>
      <c r="B101" s="16" t="s">
        <v>316</v>
      </c>
      <c r="C101" s="77" t="str">
        <f>VLOOKUP(B101,$A$19:$H$22,3,0)</f>
        <v>Jaroňová Karolína (TTC Brandýs nad Labem)</v>
      </c>
      <c r="D101" s="78"/>
      <c r="E101" s="17" t="s">
        <v>279</v>
      </c>
      <c r="F101" s="18" t="str">
        <f>M111</f>
        <v>3:0</v>
      </c>
      <c r="G101" s="18" t="str">
        <f>CONCATENATE(RIGHT(E103,1),MID(E103,2,1),LEFT(E103,1))</f>
        <v>1:3</v>
      </c>
      <c r="H101" s="18" t="str">
        <f>M107</f>
        <v>3:0</v>
      </c>
      <c r="I101" s="19" t="str">
        <f>CONCATENATE(LEFT(F101,1)+LEFT(G101,1)+LEFT(H101,1),":",RIGHT(F101,1)+RIGHT(G101,1)+RIGHT(H101,1))</f>
        <v>7:3</v>
      </c>
      <c r="J101" s="18">
        <f>IF(ISERROR(I101),"",IF(LEFT(F101,1)="3",2,1)+IF(LEFT(G101,1)="3",2,1)+IF(LEFT(H101,1)="3",2,1))</f>
        <v>5</v>
      </c>
      <c r="K101" s="22">
        <v>2</v>
      </c>
    </row>
    <row r="102" spans="1:11" ht="15">
      <c r="A102" s="28" t="str">
        <f>CONCATENATE($A$100,"_",K102)</f>
        <v>7_4</v>
      </c>
      <c r="B102" s="20" t="s">
        <v>309</v>
      </c>
      <c r="C102" s="79" t="str">
        <f>VLOOKUP(B102,$A$19:$H$22,3,0)</f>
        <v>Curtis Samuel Floyd (STC Slaný)</v>
      </c>
      <c r="D102" s="80"/>
      <c r="E102" s="11" t="str">
        <f>CONCATENATE(RIGHT(F101,1),MID(F101,2,1),LEFT(F101,1))</f>
        <v>0:3</v>
      </c>
      <c r="F102" s="3" t="s">
        <v>279</v>
      </c>
      <c r="G102" s="4" t="str">
        <f>M108</f>
        <v>0:3</v>
      </c>
      <c r="H102" s="4" t="str">
        <f>M113</f>
        <v>1:3</v>
      </c>
      <c r="I102" s="5" t="str">
        <f>CONCATENATE(LEFT(E102,1)+LEFT(G102,1)+LEFT(H102,1),":",RIGHT(E102,1)+RIGHT(G102,1)+RIGHT(H102,1))</f>
        <v>1:9</v>
      </c>
      <c r="J102" s="4">
        <f>IF(ISERROR(I102),"",IF(LEFT(E102,1)="3",2,1)+IF(LEFT(G102,1)="3",2,1)+IF(LEFT(H102,1)="3",2,1))</f>
        <v>3</v>
      </c>
      <c r="K102" s="23">
        <v>4</v>
      </c>
    </row>
    <row r="103" spans="1:11" ht="15">
      <c r="A103" s="28" t="str">
        <f>CONCATENATE($A$100,"_",K103)</f>
        <v>7_1</v>
      </c>
      <c r="B103" s="20" t="s">
        <v>317</v>
      </c>
      <c r="C103" s="79" t="str">
        <f>VLOOKUP(B103,$A$35:$H$38,3,0)</f>
        <v>Hýžová Denisa (TSM Kladno)</v>
      </c>
      <c r="D103" s="80"/>
      <c r="E103" s="11" t="str">
        <f>M114</f>
        <v>3:1</v>
      </c>
      <c r="F103" s="4" t="str">
        <f>CONCATENATE(RIGHT(G102,1),MID(G102,2,1),LEFT(G102,1))</f>
        <v>3:0</v>
      </c>
      <c r="G103" s="3" t="s">
        <v>279</v>
      </c>
      <c r="H103" s="4" t="str">
        <f>CONCATENATE(RIGHT(G104,1),MID(G104,2,1),LEFT(G104,1))</f>
        <v>3:0</v>
      </c>
      <c r="I103" s="5" t="str">
        <f>CONCATENATE(LEFT(E103,1)+LEFT(F103,1)+LEFT(H103,1),":",RIGHT(E103,1)+RIGHT(F103,1)+RIGHT(H103,1))</f>
        <v>9:1</v>
      </c>
      <c r="J103" s="4">
        <f>IF(ISERROR(I103),"",IF(LEFT(E103,1)="3",2,1)+IF(LEFT(F103,1)="3",2,1)+IF(LEFT(H103,1)="3",2,1))</f>
        <v>6</v>
      </c>
      <c r="K103" s="23">
        <v>1</v>
      </c>
    </row>
    <row r="104" spans="1:11" ht="15.75" thickBot="1">
      <c r="A104" s="28" t="str">
        <f>CONCATENATE($A$100,"_",K104)</f>
        <v>7_3</v>
      </c>
      <c r="B104" s="21" t="s">
        <v>318</v>
      </c>
      <c r="C104" s="72" t="str">
        <f>VLOOKUP(B104,$A$35:$H$38,3,0)</f>
        <v>Kasner Vítek (STC Slaný)</v>
      </c>
      <c r="D104" s="73"/>
      <c r="E104" s="12" t="str">
        <f>CONCATENATE(RIGHT(H101,1),MID(H101,2,1),LEFT(H101,1))</f>
        <v>0:3</v>
      </c>
      <c r="F104" s="6" t="str">
        <f>CONCATENATE(RIGHT(H102,1),MID(H102,2,1),LEFT(H102,1))</f>
        <v>3:1</v>
      </c>
      <c r="G104" s="6" t="str">
        <f>M110</f>
        <v>0:3</v>
      </c>
      <c r="H104" s="7" t="s">
        <v>279</v>
      </c>
      <c r="I104" s="8" t="str">
        <f>CONCATENATE(LEFT(E104,1)+LEFT(F104,1)+LEFT(G104,1),":",RIGHT(E104,1)+RIGHT(F104,1)+RIGHT(G104,1))</f>
        <v>3:7</v>
      </c>
      <c r="J104" s="6">
        <f>IF(ISERROR(I104),"",IF(LEFT(E104,1)="3",2,1)+IF(LEFT(F104,1)="3",2,1)+IF(LEFT(G104,1)="3",2,1))</f>
        <v>4</v>
      </c>
      <c r="K104" s="24">
        <v>3</v>
      </c>
    </row>
    <row r="105" ht="15.75" customHeight="1"/>
    <row r="106" spans="2:13" ht="15">
      <c r="B106" s="70" t="s">
        <v>283</v>
      </c>
      <c r="C106" s="70"/>
      <c r="D106" s="70"/>
      <c r="E106" s="70"/>
      <c r="F106" s="70"/>
      <c r="G106" s="70"/>
      <c r="H106" s="9" t="s">
        <v>284</v>
      </c>
      <c r="I106" s="9" t="s">
        <v>285</v>
      </c>
      <c r="J106" s="9" t="s">
        <v>286</v>
      </c>
      <c r="K106" s="9" t="s">
        <v>287</v>
      </c>
      <c r="L106" s="9" t="s">
        <v>288</v>
      </c>
      <c r="M106" s="9" t="s">
        <v>289</v>
      </c>
    </row>
    <row r="107" spans="2:13" ht="15">
      <c r="B107" s="69" t="str">
        <f>C101</f>
        <v>Jaroňová Karolína (TTC Brandýs nad Labem)</v>
      </c>
      <c r="C107" s="69"/>
      <c r="D107" s="10" t="s">
        <v>290</v>
      </c>
      <c r="E107" s="69" t="str">
        <f>C104</f>
        <v>Kasner Vítek (STC Slaný)</v>
      </c>
      <c r="F107" s="69"/>
      <c r="G107" s="69"/>
      <c r="H107" s="25">
        <v>6</v>
      </c>
      <c r="I107" s="25">
        <v>9</v>
      </c>
      <c r="J107" s="25">
        <v>6</v>
      </c>
      <c r="K107" s="25"/>
      <c r="L107" s="25"/>
      <c r="M107" s="10" t="str">
        <f>IF(H107="","",IF(AND(K107="",J107&lt;0),"0:3",IF(AND(K107="",J107&gt;=0),"3:0",IF(AND(L107="",K107&lt;0),"1:3",IF(AND(L107="",K107&gt;=0),"3:1",IF(L107&lt;0,"2:3","3:2"))))))</f>
        <v>3:0</v>
      </c>
    </row>
    <row r="108" spans="2:13" ht="15">
      <c r="B108" s="69" t="str">
        <f>C102</f>
        <v>Curtis Samuel Floyd (STC Slaný)</v>
      </c>
      <c r="C108" s="69" t="e">
        <f>#REF!</f>
        <v>#REF!</v>
      </c>
      <c r="D108" s="10" t="s">
        <v>290</v>
      </c>
      <c r="E108" s="69" t="str">
        <f>C103</f>
        <v>Hýžová Denisa (TSM Kladno)</v>
      </c>
      <c r="F108" s="69" t="str">
        <f>C103</f>
        <v>Hýžová Denisa (TSM Kladno)</v>
      </c>
      <c r="G108" s="69"/>
      <c r="H108" s="25">
        <v>-7</v>
      </c>
      <c r="I108" s="25">
        <v>-7</v>
      </c>
      <c r="J108" s="25">
        <v>-1</v>
      </c>
      <c r="K108" s="25"/>
      <c r="L108" s="25"/>
      <c r="M108" s="10" t="str">
        <f>IF(H108="","",IF(AND(K108="",J108&lt;0),"0:3",IF(AND(K108="",J108&gt;=0),"3:0",IF(AND(L108="",K108&lt;0),"1:3",IF(AND(L108="",K108&gt;=0),"3:1",IF(L108&lt;0,"2:3","3:2"))))))</f>
        <v>0:3</v>
      </c>
    </row>
    <row r="109" spans="2:13" ht="15">
      <c r="B109" s="70" t="s">
        <v>291</v>
      </c>
      <c r="C109" s="70"/>
      <c r="D109" s="70"/>
      <c r="E109" s="70"/>
      <c r="F109" s="70"/>
      <c r="G109" s="70"/>
      <c r="H109" s="9" t="s">
        <v>284</v>
      </c>
      <c r="I109" s="9" t="s">
        <v>285</v>
      </c>
      <c r="J109" s="9" t="s">
        <v>286</v>
      </c>
      <c r="K109" s="9" t="s">
        <v>287</v>
      </c>
      <c r="L109" s="9" t="s">
        <v>288</v>
      </c>
      <c r="M109" s="9" t="s">
        <v>289</v>
      </c>
    </row>
    <row r="110" spans="2:13" ht="15">
      <c r="B110" s="69" t="str">
        <f>C104</f>
        <v>Kasner Vítek (STC Slaný)</v>
      </c>
      <c r="C110" s="69" t="str">
        <f>C104</f>
        <v>Kasner Vítek (STC Slaný)</v>
      </c>
      <c r="D110" s="10" t="s">
        <v>290</v>
      </c>
      <c r="E110" s="69" t="str">
        <f>C103</f>
        <v>Hýžová Denisa (TSM Kladno)</v>
      </c>
      <c r="F110" s="69" t="str">
        <f>C103</f>
        <v>Hýžová Denisa (TSM Kladno)</v>
      </c>
      <c r="G110" s="69"/>
      <c r="H110" s="25">
        <v>-5</v>
      </c>
      <c r="I110" s="25">
        <v>-7</v>
      </c>
      <c r="J110" s="25">
        <v>-7</v>
      </c>
      <c r="K110" s="25"/>
      <c r="L110" s="25"/>
      <c r="M110" s="10" t="str">
        <f>IF(H110="","",IF(AND(K110="",J110&lt;0),"0:3",IF(AND(K110="",J110&gt;=0),"3:0",IF(AND(L110="",K110&lt;0),"1:3",IF(AND(L110="",K110&gt;=0),"3:1",IF(L110&lt;0,"2:3","3:2"))))))</f>
        <v>0:3</v>
      </c>
    </row>
    <row r="111" spans="2:13" ht="15">
      <c r="B111" s="69" t="str">
        <f>C101</f>
        <v>Jaroňová Karolína (TTC Brandýs nad Labem)</v>
      </c>
      <c r="C111" s="69" t="str">
        <f>C102</f>
        <v>Curtis Samuel Floyd (STC Slaný)</v>
      </c>
      <c r="D111" s="10" t="s">
        <v>290</v>
      </c>
      <c r="E111" s="69" t="str">
        <f>C102</f>
        <v>Curtis Samuel Floyd (STC Slaný)</v>
      </c>
      <c r="F111" s="69" t="str">
        <f>C102</f>
        <v>Curtis Samuel Floyd (STC Slaný)</v>
      </c>
      <c r="G111" s="69"/>
      <c r="H111" s="25">
        <v>8</v>
      </c>
      <c r="I111" s="25">
        <v>2</v>
      </c>
      <c r="J111" s="25">
        <v>3</v>
      </c>
      <c r="K111" s="25"/>
      <c r="L111" s="25"/>
      <c r="M111" s="10" t="str">
        <f>IF(H111="","",IF(AND(K111="",J111&lt;0),"0:3",IF(AND(K111="",J111&gt;=0),"3:0",IF(AND(L111="",K111&lt;0),"1:3",IF(AND(L111="",K111&gt;=0),"3:1",IF(L111&lt;0,"2:3","3:2"))))))</f>
        <v>3:0</v>
      </c>
    </row>
    <row r="112" spans="2:13" ht="15">
      <c r="B112" s="70" t="s">
        <v>292</v>
      </c>
      <c r="C112" s="70"/>
      <c r="D112" s="70"/>
      <c r="E112" s="70"/>
      <c r="F112" s="70"/>
      <c r="G112" s="70"/>
      <c r="H112" s="9" t="s">
        <v>284</v>
      </c>
      <c r="I112" s="9" t="s">
        <v>285</v>
      </c>
      <c r="J112" s="9" t="s">
        <v>286</v>
      </c>
      <c r="K112" s="9" t="s">
        <v>287</v>
      </c>
      <c r="L112" s="9" t="s">
        <v>288</v>
      </c>
      <c r="M112" s="9" t="s">
        <v>289</v>
      </c>
    </row>
    <row r="113" spans="2:13" ht="15">
      <c r="B113" s="69" t="str">
        <f>C102</f>
        <v>Curtis Samuel Floyd (STC Slaný)</v>
      </c>
      <c r="C113" s="69" t="e">
        <f>#REF!</f>
        <v>#REF!</v>
      </c>
      <c r="D113" s="10" t="s">
        <v>290</v>
      </c>
      <c r="E113" s="69" t="str">
        <f>C104</f>
        <v>Kasner Vítek (STC Slaný)</v>
      </c>
      <c r="F113" s="69" t="str">
        <f>C104</f>
        <v>Kasner Vítek (STC Slaný)</v>
      </c>
      <c r="G113" s="69"/>
      <c r="H113" s="25">
        <v>10</v>
      </c>
      <c r="I113" s="25">
        <v>-5</v>
      </c>
      <c r="J113" s="25">
        <v>-9</v>
      </c>
      <c r="K113" s="25">
        <v>-8</v>
      </c>
      <c r="L113" s="25"/>
      <c r="M113" s="10" t="str">
        <f>IF(H113="","",IF(AND(K113="",J113&lt;0),"0:3",IF(AND(K113="",J113&gt;=0),"3:0",IF(AND(L113="",K113&lt;0),"1:3",IF(AND(L113="",K113&gt;=0),"3:1",IF(L113&lt;0,"2:3","3:2"))))))</f>
        <v>1:3</v>
      </c>
    </row>
    <row r="114" spans="2:13" ht="15">
      <c r="B114" s="69" t="str">
        <f>C103</f>
        <v>Hýžová Denisa (TSM Kladno)</v>
      </c>
      <c r="C114" s="69" t="e">
        <f>#REF!</f>
        <v>#REF!</v>
      </c>
      <c r="D114" s="10" t="s">
        <v>290</v>
      </c>
      <c r="E114" s="69" t="str">
        <f>C101</f>
        <v>Jaroňová Karolína (TTC Brandýs nad Labem)</v>
      </c>
      <c r="F114" s="69" t="str">
        <f>C101</f>
        <v>Jaroňová Karolína (TTC Brandýs nad Labem)</v>
      </c>
      <c r="G114" s="69"/>
      <c r="H114" s="25">
        <v>10</v>
      </c>
      <c r="I114" s="25">
        <v>7</v>
      </c>
      <c r="J114" s="25">
        <v>-8</v>
      </c>
      <c r="K114" s="25">
        <v>10</v>
      </c>
      <c r="L114" s="25"/>
      <c r="M114" s="10" t="str">
        <f>IF(H114="","",IF(AND(K114="",J114&lt;0),"0:3",IF(AND(K114="",J114&gt;=0),"3:0",IF(AND(L114="",K114&lt;0),"1:3",IF(AND(L114="",K114&gt;=0),"3:1",IF(L114&lt;0,"2:3","3:2"))))))</f>
        <v>3:1</v>
      </c>
    </row>
    <row r="115" ht="15.75" thickBot="1"/>
    <row r="116" spans="1:11" ht="42" customHeight="1" thickBot="1">
      <c r="A116" s="28">
        <v>8</v>
      </c>
      <c r="B116" s="74" t="s">
        <v>399</v>
      </c>
      <c r="C116" s="75"/>
      <c r="D116" s="76"/>
      <c r="E116" s="13" t="str">
        <f>C117</f>
        <v>Řeháček Jiří (STC Slaný)</v>
      </c>
      <c r="F116" s="14" t="str">
        <f>C118</f>
        <v>Šafková Veronika (TSM Kladno)</v>
      </c>
      <c r="G116" s="14" t="str">
        <f>C119</f>
        <v>Hájek Lukáš (TJ Lokomotiva Nymburk)</v>
      </c>
      <c r="H116" s="14" t="str">
        <f>C120</f>
        <v>Střela Roman (TSM Kladno)</v>
      </c>
      <c r="I116" s="13" t="s">
        <v>280</v>
      </c>
      <c r="J116" s="14" t="s">
        <v>281</v>
      </c>
      <c r="K116" s="15" t="s">
        <v>282</v>
      </c>
    </row>
    <row r="117" spans="1:11" ht="15">
      <c r="A117" s="28" t="str">
        <f>CONCATENATE($A$116,"_",K117)</f>
        <v>8_1</v>
      </c>
      <c r="B117" s="16" t="s">
        <v>319</v>
      </c>
      <c r="C117" s="77" t="str">
        <f>VLOOKUP(B117,$A$2:$H$5,3,0)</f>
        <v>Řeháček Jiří (STC Slaný)</v>
      </c>
      <c r="D117" s="78"/>
      <c r="E117" s="17" t="s">
        <v>279</v>
      </c>
      <c r="F117" s="18" t="str">
        <f>M127</f>
        <v>3:0</v>
      </c>
      <c r="G117" s="18" t="str">
        <f>CONCATENATE(RIGHT(E119,1),MID(E119,2,1),LEFT(E119,1))</f>
        <v>3:1</v>
      </c>
      <c r="H117" s="18" t="str">
        <f>M123</f>
        <v>3:0</v>
      </c>
      <c r="I117" s="19" t="str">
        <f>CONCATENATE(LEFT(F117,1)+LEFT(G117,1)+LEFT(H117,1),":",RIGHT(F117,1)+RIGHT(G117,1)+RIGHT(H117,1))</f>
        <v>9:1</v>
      </c>
      <c r="J117" s="18">
        <f>IF(ISERROR(I117),"",IF(LEFT(F117,1)="3",2,1)+IF(LEFT(G117,1)="3",2,1)+IF(LEFT(H117,1)="3",2,1))</f>
        <v>6</v>
      </c>
      <c r="K117" s="22">
        <v>1</v>
      </c>
    </row>
    <row r="118" spans="1:11" ht="15">
      <c r="A118" s="28" t="str">
        <f>CONCATENATE($A$116,"_",K118)</f>
        <v>8_2</v>
      </c>
      <c r="B118" s="20" t="s">
        <v>308</v>
      </c>
      <c r="C118" s="79" t="str">
        <f>VLOOKUP(B118,$A$2:$H$5,3,0)</f>
        <v>Šafková Veronika (TSM Kladno)</v>
      </c>
      <c r="D118" s="80"/>
      <c r="E118" s="11" t="str">
        <f>CONCATENATE(RIGHT(F117,1),MID(F117,2,1),LEFT(F117,1))</f>
        <v>0:3</v>
      </c>
      <c r="F118" s="3" t="s">
        <v>279</v>
      </c>
      <c r="G118" s="4" t="str">
        <f>M124</f>
        <v>3:2</v>
      </c>
      <c r="H118" s="4" t="str">
        <f>M129</f>
        <v>3:0</v>
      </c>
      <c r="I118" s="5" t="str">
        <f>CONCATENATE(LEFT(E118,1)+LEFT(G118,1)+LEFT(H118,1),":",RIGHT(E118,1)+RIGHT(G118,1)+RIGHT(H118,1))</f>
        <v>6:5</v>
      </c>
      <c r="J118" s="4">
        <f>IF(ISERROR(I118),"",IF(LEFT(E118,1)="3",2,1)+IF(LEFT(G118,1)="3",2,1)+IF(LEFT(H118,1)="3",2,1))</f>
        <v>5</v>
      </c>
      <c r="K118" s="23">
        <v>2</v>
      </c>
    </row>
    <row r="119" spans="1:11" ht="15">
      <c r="A119" s="28" t="str">
        <f>CONCATENATE($A$116,"_",K119)</f>
        <v>8_3</v>
      </c>
      <c r="B119" s="20" t="s">
        <v>320</v>
      </c>
      <c r="C119" s="79" t="str">
        <f>VLOOKUP(B119,$A$52:$H$55,3,0)</f>
        <v>Hájek Lukáš (TJ Lokomotiva Nymburk)</v>
      </c>
      <c r="D119" s="80"/>
      <c r="E119" s="11" t="str">
        <f>M130</f>
        <v>1:3</v>
      </c>
      <c r="F119" s="4" t="str">
        <f>CONCATENATE(RIGHT(G118,1),MID(G118,2,1),LEFT(G118,1))</f>
        <v>2:3</v>
      </c>
      <c r="G119" s="3" t="s">
        <v>279</v>
      </c>
      <c r="H119" s="4" t="str">
        <f>CONCATENATE(RIGHT(G120,1),MID(G120,2,1),LEFT(G120,1))</f>
        <v>3:0</v>
      </c>
      <c r="I119" s="5" t="str">
        <f>CONCATENATE(LEFT(E119,1)+LEFT(F119,1)+LEFT(H119,1),":",RIGHT(E119,1)+RIGHT(F119,1)+RIGHT(H119,1))</f>
        <v>6:6</v>
      </c>
      <c r="J119" s="4">
        <f>IF(ISERROR(I119),"",IF(LEFT(E119,1)="3",2,1)+IF(LEFT(F119,1)="3",2,1)+IF(LEFT(H119,1)="3",2,1))</f>
        <v>4</v>
      </c>
      <c r="K119" s="23">
        <v>3</v>
      </c>
    </row>
    <row r="120" spans="1:11" ht="15.75" thickBot="1">
      <c r="A120" s="28" t="str">
        <f>CONCATENATE($A$116,"_",K120)</f>
        <v>8_4</v>
      </c>
      <c r="B120" s="21" t="s">
        <v>321</v>
      </c>
      <c r="C120" s="72" t="str">
        <f>VLOOKUP(B120,$A$52:$H$55,3,0)</f>
        <v>Střela Roman (TSM Kladno)</v>
      </c>
      <c r="D120" s="73"/>
      <c r="E120" s="12" t="str">
        <f>CONCATENATE(RIGHT(H117,1),MID(H117,2,1),LEFT(H117,1))</f>
        <v>0:3</v>
      </c>
      <c r="F120" s="6" t="str">
        <f>CONCATENATE(RIGHT(H118,1),MID(H118,2,1),LEFT(H118,1))</f>
        <v>0:3</v>
      </c>
      <c r="G120" s="6" t="str">
        <f>M126</f>
        <v>0:3</v>
      </c>
      <c r="H120" s="7" t="s">
        <v>279</v>
      </c>
      <c r="I120" s="8" t="str">
        <f>CONCATENATE(LEFT(E120,1)+LEFT(F120,1)+LEFT(G120,1),":",RIGHT(E120,1)+RIGHT(F120,1)+RIGHT(G120,1))</f>
        <v>0:9</v>
      </c>
      <c r="J120" s="6">
        <f>IF(ISERROR(I120),"",IF(LEFT(E120,1)="3",2,1)+IF(LEFT(F120,1)="3",2,1)+IF(LEFT(G120,1)="3",2,1))</f>
        <v>3</v>
      </c>
      <c r="K120" s="24">
        <v>4</v>
      </c>
    </row>
    <row r="121" ht="15.75" customHeight="1"/>
    <row r="122" spans="2:13" ht="15">
      <c r="B122" s="70" t="s">
        <v>283</v>
      </c>
      <c r="C122" s="70"/>
      <c r="D122" s="70"/>
      <c r="E122" s="70"/>
      <c r="F122" s="70"/>
      <c r="G122" s="70"/>
      <c r="H122" s="9" t="s">
        <v>284</v>
      </c>
      <c r="I122" s="9" t="s">
        <v>285</v>
      </c>
      <c r="J122" s="9" t="s">
        <v>286</v>
      </c>
      <c r="K122" s="9" t="s">
        <v>287</v>
      </c>
      <c r="L122" s="9" t="s">
        <v>288</v>
      </c>
      <c r="M122" s="9" t="s">
        <v>289</v>
      </c>
    </row>
    <row r="123" spans="2:13" ht="15">
      <c r="B123" s="69" t="str">
        <f>C117</f>
        <v>Řeháček Jiří (STC Slaný)</v>
      </c>
      <c r="C123" s="69"/>
      <c r="D123" s="10" t="s">
        <v>290</v>
      </c>
      <c r="E123" s="69" t="str">
        <f>C120</f>
        <v>Střela Roman (TSM Kladno)</v>
      </c>
      <c r="F123" s="69"/>
      <c r="G123" s="69"/>
      <c r="H123" s="25">
        <v>5</v>
      </c>
      <c r="I123" s="25">
        <v>2</v>
      </c>
      <c r="J123" s="25">
        <v>8</v>
      </c>
      <c r="K123" s="25"/>
      <c r="L123" s="25"/>
      <c r="M123" s="10" t="str">
        <f>IF(H123="","",IF(AND(K123="",J123&lt;0),"0:3",IF(AND(K123="",J123&gt;=0),"3:0",IF(AND(L123="",K123&lt;0),"1:3",IF(AND(L123="",K123&gt;=0),"3:1",IF(L123&lt;0,"2:3","3:2"))))))</f>
        <v>3:0</v>
      </c>
    </row>
    <row r="124" spans="2:13" ht="15">
      <c r="B124" s="69" t="str">
        <f>C118</f>
        <v>Šafková Veronika (TSM Kladno)</v>
      </c>
      <c r="C124" s="69" t="e">
        <f>#REF!</f>
        <v>#REF!</v>
      </c>
      <c r="D124" s="10" t="s">
        <v>290</v>
      </c>
      <c r="E124" s="69" t="str">
        <f>C119</f>
        <v>Hájek Lukáš (TJ Lokomotiva Nymburk)</v>
      </c>
      <c r="F124" s="69" t="str">
        <f>C119</f>
        <v>Hájek Lukáš (TJ Lokomotiva Nymburk)</v>
      </c>
      <c r="G124" s="69"/>
      <c r="H124" s="25">
        <v>3</v>
      </c>
      <c r="I124" s="25">
        <v>-5</v>
      </c>
      <c r="J124" s="56">
        <v>11</v>
      </c>
      <c r="K124" s="25">
        <v>-6</v>
      </c>
      <c r="L124" s="25">
        <v>8</v>
      </c>
      <c r="M124" s="10" t="str">
        <f>IF(H124="","",IF(AND(K124="",J124&lt;0),"0:3",IF(AND(K124="",J124&gt;=0),"3:0",IF(AND(L124="",K124&lt;0),"1:3",IF(AND(L124="",K124&gt;=0),"3:1",IF(L124&lt;0,"2:3","3:2"))))))</f>
        <v>3:2</v>
      </c>
    </row>
    <row r="125" spans="2:13" ht="15">
      <c r="B125" s="70" t="s">
        <v>291</v>
      </c>
      <c r="C125" s="70"/>
      <c r="D125" s="70"/>
      <c r="E125" s="70"/>
      <c r="F125" s="70"/>
      <c r="G125" s="70"/>
      <c r="H125" s="9" t="s">
        <v>284</v>
      </c>
      <c r="I125" s="9" t="s">
        <v>285</v>
      </c>
      <c r="J125" s="9" t="s">
        <v>286</v>
      </c>
      <c r="K125" s="9" t="s">
        <v>287</v>
      </c>
      <c r="L125" s="9" t="s">
        <v>288</v>
      </c>
      <c r="M125" s="9" t="s">
        <v>289</v>
      </c>
    </row>
    <row r="126" spans="2:13" ht="15">
      <c r="B126" s="69" t="str">
        <f>C120</f>
        <v>Střela Roman (TSM Kladno)</v>
      </c>
      <c r="C126" s="69" t="str">
        <f>C120</f>
        <v>Střela Roman (TSM Kladno)</v>
      </c>
      <c r="D126" s="10" t="s">
        <v>290</v>
      </c>
      <c r="E126" s="69" t="str">
        <f>C119</f>
        <v>Hájek Lukáš (TJ Lokomotiva Nymburk)</v>
      </c>
      <c r="F126" s="69" t="str">
        <f>C119</f>
        <v>Hájek Lukáš (TJ Lokomotiva Nymburk)</v>
      </c>
      <c r="G126" s="69"/>
      <c r="H126" s="25">
        <v>-10</v>
      </c>
      <c r="I126" s="25">
        <v>-8</v>
      </c>
      <c r="J126" s="25">
        <v>-6</v>
      </c>
      <c r="K126" s="25"/>
      <c r="L126" s="25"/>
      <c r="M126" s="10" t="str">
        <f>IF(H126="","",IF(AND(K126="",J126&lt;0),"0:3",IF(AND(K126="",J126&gt;=0),"3:0",IF(AND(L126="",K126&lt;0),"1:3",IF(AND(L126="",K126&gt;=0),"3:1",IF(L126&lt;0,"2:3","3:2"))))))</f>
        <v>0:3</v>
      </c>
    </row>
    <row r="127" spans="2:13" ht="15">
      <c r="B127" s="69" t="str">
        <f>C117</f>
        <v>Řeháček Jiří (STC Slaný)</v>
      </c>
      <c r="C127" s="69" t="str">
        <f>C118</f>
        <v>Šafková Veronika (TSM Kladno)</v>
      </c>
      <c r="D127" s="10" t="s">
        <v>290</v>
      </c>
      <c r="E127" s="69" t="str">
        <f>C118</f>
        <v>Šafková Veronika (TSM Kladno)</v>
      </c>
      <c r="F127" s="69" t="str">
        <f>C118</f>
        <v>Šafková Veronika (TSM Kladno)</v>
      </c>
      <c r="G127" s="69"/>
      <c r="H127" s="25">
        <v>8</v>
      </c>
      <c r="I127" s="25">
        <v>5</v>
      </c>
      <c r="J127" s="25">
        <v>3</v>
      </c>
      <c r="K127" s="25"/>
      <c r="L127" s="25"/>
      <c r="M127" s="10" t="str">
        <f>IF(H127="","",IF(AND(K127="",J127&lt;0),"0:3",IF(AND(K127="",J127&gt;=0),"3:0",IF(AND(L127="",K127&lt;0),"1:3",IF(AND(L127="",K127&gt;=0),"3:1",IF(L127&lt;0,"2:3","3:2"))))))</f>
        <v>3:0</v>
      </c>
    </row>
    <row r="128" spans="2:13" ht="15">
      <c r="B128" s="70" t="s">
        <v>292</v>
      </c>
      <c r="C128" s="70"/>
      <c r="D128" s="70"/>
      <c r="E128" s="70"/>
      <c r="F128" s="70"/>
      <c r="G128" s="70"/>
      <c r="H128" s="9" t="s">
        <v>284</v>
      </c>
      <c r="I128" s="9" t="s">
        <v>285</v>
      </c>
      <c r="J128" s="9" t="s">
        <v>286</v>
      </c>
      <c r="K128" s="9" t="s">
        <v>287</v>
      </c>
      <c r="L128" s="9" t="s">
        <v>288</v>
      </c>
      <c r="M128" s="9" t="s">
        <v>289</v>
      </c>
    </row>
    <row r="129" spans="2:13" ht="15">
      <c r="B129" s="69" t="str">
        <f>C118</f>
        <v>Šafková Veronika (TSM Kladno)</v>
      </c>
      <c r="C129" s="69" t="e">
        <f>#REF!</f>
        <v>#REF!</v>
      </c>
      <c r="D129" s="10" t="s">
        <v>290</v>
      </c>
      <c r="E129" s="69" t="str">
        <f>C120</f>
        <v>Střela Roman (TSM Kladno)</v>
      </c>
      <c r="F129" s="69" t="str">
        <f>C120</f>
        <v>Střela Roman (TSM Kladno)</v>
      </c>
      <c r="G129" s="69"/>
      <c r="H129" s="25">
        <v>7</v>
      </c>
      <c r="I129" s="25">
        <v>4</v>
      </c>
      <c r="J129" s="25">
        <v>6</v>
      </c>
      <c r="K129" s="25"/>
      <c r="L129" s="25"/>
      <c r="M129" s="10" t="str">
        <f>IF(H129="","",IF(AND(K129="",J129&lt;0),"0:3",IF(AND(K129="",J129&gt;=0),"3:0",IF(AND(L129="",K129&lt;0),"1:3",IF(AND(L129="",K129&gt;=0),"3:1",IF(L129&lt;0,"2:3","3:2"))))))</f>
        <v>3:0</v>
      </c>
    </row>
    <row r="130" spans="2:13" ht="15">
      <c r="B130" s="69" t="str">
        <f>C119</f>
        <v>Hájek Lukáš (TJ Lokomotiva Nymburk)</v>
      </c>
      <c r="C130" s="69" t="e">
        <f>#REF!</f>
        <v>#REF!</v>
      </c>
      <c r="D130" s="10" t="s">
        <v>290</v>
      </c>
      <c r="E130" s="69" t="str">
        <f>C117</f>
        <v>Řeháček Jiří (STC Slaný)</v>
      </c>
      <c r="F130" s="69" t="str">
        <f>C117</f>
        <v>Řeháček Jiří (STC Slaný)</v>
      </c>
      <c r="G130" s="69"/>
      <c r="H130" s="25">
        <v>-12</v>
      </c>
      <c r="I130" s="25">
        <v>-8</v>
      </c>
      <c r="J130" s="25">
        <v>6</v>
      </c>
      <c r="K130" s="25">
        <v>-9</v>
      </c>
      <c r="L130" s="25"/>
      <c r="M130" s="10" t="str">
        <f>IF(H130="","",IF(AND(K130="",J130&lt;0),"0:3",IF(AND(K130="",J130&gt;=0),"3:0",IF(AND(L130="",K130&lt;0),"1:3",IF(AND(L130="",K130&gt;=0),"3:1",IF(L130&lt;0,"2:3","3:2"))))))</f>
        <v>1:3</v>
      </c>
    </row>
    <row r="132" ht="15.75" thickBot="1"/>
    <row r="133" spans="1:5" ht="42" customHeight="1" thickBot="1">
      <c r="A133" s="28">
        <v>9</v>
      </c>
      <c r="B133" s="74" t="s">
        <v>400</v>
      </c>
      <c r="C133" s="75"/>
      <c r="D133" s="76"/>
      <c r="E133" s="15" t="s">
        <v>282</v>
      </c>
    </row>
    <row r="134" spans="1:5" ht="15">
      <c r="A134" s="28" t="str">
        <f>CONCATENATE($A$133,"_",K134)</f>
        <v>9_</v>
      </c>
      <c r="B134" s="16" t="s">
        <v>322</v>
      </c>
      <c r="C134" s="77" t="str">
        <f>VLOOKUP(B134,$A$68:$H$71,3,0)</f>
        <v>Štěrbová Kateřina (Sokol Chlumec nad Cidlinou)</v>
      </c>
      <c r="D134" s="78"/>
      <c r="E134" s="22">
        <v>2</v>
      </c>
    </row>
    <row r="135" spans="1:5" ht="15">
      <c r="A135" s="28" t="str">
        <f>CONCATENATE($A$133,"_",K135)</f>
        <v>9_</v>
      </c>
      <c r="B135" s="20" t="s">
        <v>323</v>
      </c>
      <c r="C135" s="79" t="str">
        <f>VLOOKUP(B135,$A$68:$H$71,3,0)</f>
        <v>Strnadová Karolína (TJ Sokol Velké Popovice)</v>
      </c>
      <c r="D135" s="80"/>
      <c r="E135" s="23">
        <v>1</v>
      </c>
    </row>
    <row r="136" spans="1:5" ht="15">
      <c r="A136" s="28" t="str">
        <f>CONCATENATE($A$133,"_",K136)</f>
        <v>9_</v>
      </c>
      <c r="B136" s="20" t="s">
        <v>324</v>
      </c>
      <c r="C136" s="79" t="str">
        <f>VLOOKUP(B136,$A$84:$H$87,3,0)</f>
        <v>Pufler Václav (TJ Sokol Uhlířské Janovice)</v>
      </c>
      <c r="D136" s="80"/>
      <c r="E136" s="23">
        <v>4</v>
      </c>
    </row>
    <row r="137" spans="1:5" ht="15.75" thickBot="1">
      <c r="A137" s="28" t="str">
        <f>CONCATENATE($A$133,"_",K137)</f>
        <v>9_</v>
      </c>
      <c r="B137" s="21" t="s">
        <v>325</v>
      </c>
      <c r="C137" s="72" t="str">
        <f>VLOOKUP(B137,$A$84:$H$87,3,0)</f>
        <v>Máša Jan (TTC Příbram)</v>
      </c>
      <c r="D137" s="73"/>
      <c r="E137" s="24">
        <v>3</v>
      </c>
    </row>
    <row r="138" ht="15.75" customHeight="1"/>
    <row r="139" spans="2:13" ht="15">
      <c r="B139" s="70" t="s">
        <v>571</v>
      </c>
      <c r="C139" s="70"/>
      <c r="D139" s="70"/>
      <c r="E139" s="70"/>
      <c r="F139" s="70"/>
      <c r="G139" s="70"/>
      <c r="H139" s="9" t="s">
        <v>284</v>
      </c>
      <c r="I139" s="9" t="s">
        <v>285</v>
      </c>
      <c r="J139" s="9" t="s">
        <v>286</v>
      </c>
      <c r="K139" s="9" t="s">
        <v>287</v>
      </c>
      <c r="L139" s="9" t="s">
        <v>288</v>
      </c>
      <c r="M139" s="9" t="s">
        <v>289</v>
      </c>
    </row>
    <row r="140" spans="2:13" ht="15">
      <c r="B140" s="69" t="str">
        <f>C134</f>
        <v>Štěrbová Kateřina (Sokol Chlumec nad Cidlinou)</v>
      </c>
      <c r="C140" s="69"/>
      <c r="D140" s="10" t="s">
        <v>290</v>
      </c>
      <c r="E140" s="69" t="str">
        <f>C137</f>
        <v>Máša Jan (TTC Příbram)</v>
      </c>
      <c r="F140" s="69"/>
      <c r="G140" s="69"/>
      <c r="H140" s="25">
        <v>8</v>
      </c>
      <c r="I140" s="25">
        <v>5</v>
      </c>
      <c r="J140" s="25">
        <v>9</v>
      </c>
      <c r="K140" s="25"/>
      <c r="L140" s="25"/>
      <c r="M140" s="10" t="str">
        <f>IF(H140="","",IF(AND(K140="",J140&lt;0),"0:3",IF(AND(K140="",J140&gt;=0),"3:0",IF(AND(L140="",K140&lt;0),"1:3",IF(AND(L140="",K140&gt;=0),"3:1",IF(L140&lt;0,"2:3","3:2"))))))</f>
        <v>3:0</v>
      </c>
    </row>
    <row r="141" spans="2:13" ht="15">
      <c r="B141" s="69" t="str">
        <f>C136</f>
        <v>Pufler Václav (TJ Sokol Uhlířské Janovice)</v>
      </c>
      <c r="C141" s="69" t="e">
        <f>#REF!</f>
        <v>#REF!</v>
      </c>
      <c r="D141" s="10" t="s">
        <v>290</v>
      </c>
      <c r="E141" s="69" t="str">
        <f>C135</f>
        <v>Strnadová Karolína (TJ Sokol Velké Popovice)</v>
      </c>
      <c r="F141" s="69" t="str">
        <f>C136</f>
        <v>Pufler Václav (TJ Sokol Uhlířské Janovice)</v>
      </c>
      <c r="G141" s="69"/>
      <c r="H141" s="25">
        <v>5</v>
      </c>
      <c r="I141" s="25">
        <v>-7</v>
      </c>
      <c r="J141" s="25">
        <v>-7</v>
      </c>
      <c r="K141" s="25">
        <v>-5</v>
      </c>
      <c r="L141" s="25"/>
      <c r="M141" s="10" t="str">
        <f>IF(H141="","",IF(AND(K141="",J141&lt;0),"0:3",IF(AND(K141="",J141&gt;=0),"3:0",IF(AND(L141="",K141&lt;0),"1:3",IF(AND(L141="",K141&gt;=0),"3:1",IF(L141&lt;0,"2:3","3:2"))))))</f>
        <v>1:3</v>
      </c>
    </row>
    <row r="142" spans="2:13" ht="15">
      <c r="B142" s="70" t="s">
        <v>572</v>
      </c>
      <c r="C142" s="70"/>
      <c r="D142" s="70"/>
      <c r="E142" s="70"/>
      <c r="F142" s="70"/>
      <c r="G142" s="70"/>
      <c r="H142" s="9" t="s">
        <v>284</v>
      </c>
      <c r="I142" s="9" t="s">
        <v>285</v>
      </c>
      <c r="J142" s="9" t="s">
        <v>286</v>
      </c>
      <c r="K142" s="9" t="s">
        <v>287</v>
      </c>
      <c r="L142" s="9" t="s">
        <v>288</v>
      </c>
      <c r="M142" s="9" t="s">
        <v>289</v>
      </c>
    </row>
    <row r="143" spans="2:13" ht="15">
      <c r="B143" s="69" t="str">
        <f>IF(M140="","",IF(LEFT(M140,1)="3",B140,E140))</f>
        <v>Štěrbová Kateřina (Sokol Chlumec nad Cidlinou)</v>
      </c>
      <c r="C143" s="69" t="str">
        <f>C137</f>
        <v>Máša Jan (TTC Příbram)</v>
      </c>
      <c r="D143" s="10" t="s">
        <v>290</v>
      </c>
      <c r="E143" s="69" t="str">
        <f>IF(M141="","",IF(LEFT(M141,1)="3",B141,E141))</f>
        <v>Strnadová Karolína (TJ Sokol Velké Popovice)</v>
      </c>
      <c r="F143" s="69" t="str">
        <f>C136</f>
        <v>Pufler Václav (TJ Sokol Uhlířské Janovice)</v>
      </c>
      <c r="G143" s="69"/>
      <c r="H143" s="25">
        <v>-4</v>
      </c>
      <c r="I143" s="25">
        <v>-8</v>
      </c>
      <c r="J143" s="25">
        <v>-5</v>
      </c>
      <c r="K143" s="25"/>
      <c r="L143" s="25"/>
      <c r="M143" s="10" t="str">
        <f>IF(H143="","",IF(AND(K143="",J143&lt;0),"0:3",IF(AND(K143="",J143&gt;=0),"3:0",IF(AND(L143="",K143&lt;0),"1:3",IF(AND(L143="",K143&gt;=0),"3:1",IF(L143&lt;0,"2:3","3:2"))))))</f>
        <v>0:3</v>
      </c>
    </row>
    <row r="144" spans="2:13" ht="15">
      <c r="B144" s="70" t="s">
        <v>573</v>
      </c>
      <c r="C144" s="70"/>
      <c r="D144" s="70"/>
      <c r="E144" s="70"/>
      <c r="F144" s="70"/>
      <c r="G144" s="70"/>
      <c r="H144" s="9" t="s">
        <v>284</v>
      </c>
      <c r="I144" s="9" t="s">
        <v>285</v>
      </c>
      <c r="J144" s="9" t="s">
        <v>286</v>
      </c>
      <c r="K144" s="9" t="s">
        <v>287</v>
      </c>
      <c r="L144" s="9" t="s">
        <v>288</v>
      </c>
      <c r="M144" s="9" t="s">
        <v>289</v>
      </c>
    </row>
    <row r="145" spans="2:13" ht="15">
      <c r="B145" s="69" t="str">
        <f>IF(M140="","",IF(LEFT(M140,1)&lt;&gt;"3",B140,E140))</f>
        <v>Máša Jan (TTC Příbram)</v>
      </c>
      <c r="C145" s="69" t="e">
        <f>#REF!</f>
        <v>#REF!</v>
      </c>
      <c r="D145" s="10" t="s">
        <v>290</v>
      </c>
      <c r="E145" s="69" t="str">
        <f>IF(M141="","",IF(LEFT(M141,1)&lt;&gt;"3",B141,E141))</f>
        <v>Pufler Václav (TJ Sokol Uhlířské Janovice)</v>
      </c>
      <c r="F145" s="69" t="str">
        <f>C137</f>
        <v>Máša Jan (TTC Příbram)</v>
      </c>
      <c r="G145" s="69"/>
      <c r="H145" s="25">
        <v>8</v>
      </c>
      <c r="I145" s="25">
        <v>6</v>
      </c>
      <c r="J145" s="25">
        <v>-9</v>
      </c>
      <c r="K145" s="25">
        <v>7</v>
      </c>
      <c r="L145" s="25"/>
      <c r="M145" s="10" t="str">
        <f>IF(H145="","",IF(AND(K145="",J145&lt;0),"0:3",IF(AND(K145="",J145&gt;=0),"3:0",IF(AND(L145="",K145&lt;0),"1:3",IF(AND(L145="",K145&gt;=0),"3:1",IF(L145&lt;0,"2:3","3:2"))))))</f>
        <v>3:1</v>
      </c>
    </row>
    <row r="146" ht="15.75" thickBot="1"/>
    <row r="147" spans="1:11" ht="42" customHeight="1" thickBot="1">
      <c r="A147" s="28">
        <v>10</v>
      </c>
      <c r="B147" s="74" t="s">
        <v>401</v>
      </c>
      <c r="C147" s="75"/>
      <c r="D147" s="76"/>
      <c r="E147" s="13" t="str">
        <f>C148</f>
        <v>Kargl Tomáš (TJ AŠ Mladá Boleslav)</v>
      </c>
      <c r="F147" s="14" t="str">
        <f>C149</f>
        <v>Procházka Jan (SKC Zruč nad Sázavou)</v>
      </c>
      <c r="G147" s="14" t="str">
        <f>C150</f>
        <v>Bernát Jan (TJ Sokol Kosmonosy)</v>
      </c>
      <c r="H147" s="14" t="str">
        <f>C151</f>
        <v>Kop Jaromír (SKC Zruč nad Sázavou)</v>
      </c>
      <c r="I147" s="13" t="s">
        <v>280</v>
      </c>
      <c r="J147" s="14" t="s">
        <v>281</v>
      </c>
      <c r="K147" s="15" t="s">
        <v>282</v>
      </c>
    </row>
    <row r="148" spans="1:11" ht="15">
      <c r="A148" s="28" t="str">
        <f>CONCATENATE($A$147,"_",K148)</f>
        <v>10_1</v>
      </c>
      <c r="B148" s="16" t="s">
        <v>326</v>
      </c>
      <c r="C148" s="77" t="str">
        <f>VLOOKUP(B148,$A$68:$H$71,3,0)</f>
        <v>Kargl Tomáš (TJ AŠ Mladá Boleslav)</v>
      </c>
      <c r="D148" s="78"/>
      <c r="E148" s="17" t="s">
        <v>279</v>
      </c>
      <c r="F148" s="18" t="str">
        <f>M158</f>
        <v>3:0</v>
      </c>
      <c r="G148" s="18" t="str">
        <f>CONCATENATE(RIGHT(E150,1),MID(E150,2,1),LEFT(E150,1))</f>
        <v>3:2</v>
      </c>
      <c r="H148" s="18" t="str">
        <f>M154</f>
        <v>3:1</v>
      </c>
      <c r="I148" s="19" t="str">
        <f>CONCATENATE(LEFT(F148,1)+LEFT(G148,1)+LEFT(H148,1),":",RIGHT(F148,1)+RIGHT(G148,1)+RIGHT(H148,1))</f>
        <v>9:3</v>
      </c>
      <c r="J148" s="18">
        <f>IF(ISERROR(I148),"",IF(LEFT(F148,1)="3",2,1)+IF(LEFT(G148,1)="3",2,1)+IF(LEFT(H148,1)="3",2,1))</f>
        <v>6</v>
      </c>
      <c r="K148" s="22">
        <v>1</v>
      </c>
    </row>
    <row r="149" spans="1:11" ht="15">
      <c r="A149" s="28" t="str">
        <f>CONCATENATE($A$147,"_",K149)</f>
        <v>10_3</v>
      </c>
      <c r="B149" s="20" t="s">
        <v>327</v>
      </c>
      <c r="C149" s="79" t="str">
        <f>VLOOKUP(B149,$A$68:$H$71,3,0)</f>
        <v>Procházka Jan (SKC Zruč nad Sázavou)</v>
      </c>
      <c r="D149" s="80"/>
      <c r="E149" s="11" t="str">
        <f>CONCATENATE(RIGHT(F148,1),MID(F148,2,1),LEFT(F148,1))</f>
        <v>0:3</v>
      </c>
      <c r="F149" s="3" t="s">
        <v>279</v>
      </c>
      <c r="G149" s="4" t="str">
        <f>M155</f>
        <v>2:3</v>
      </c>
      <c r="H149" s="4" t="str">
        <f>M160</f>
        <v>3:1</v>
      </c>
      <c r="I149" s="5" t="str">
        <f>CONCATENATE(LEFT(E149,1)+LEFT(G149,1)+LEFT(H149,1),":",RIGHT(E149,1)+RIGHT(G149,1)+RIGHT(H149,1))</f>
        <v>5:7</v>
      </c>
      <c r="J149" s="4">
        <f>IF(ISERROR(I149),"",IF(LEFT(E149,1)="3",2,1)+IF(LEFT(G149,1)="3",2,1)+IF(LEFT(H149,1)="3",2,1))</f>
        <v>4</v>
      </c>
      <c r="K149" s="23">
        <v>3</v>
      </c>
    </row>
    <row r="150" spans="1:11" ht="15">
      <c r="A150" s="28" t="str">
        <f>CONCATENATE($A$147,"_",K150)</f>
        <v>10_2</v>
      </c>
      <c r="B150" s="20" t="s">
        <v>328</v>
      </c>
      <c r="C150" s="79" t="str">
        <f>VLOOKUP(B150,$A$84:$H$87,3,0)</f>
        <v>Bernát Jan (TJ Sokol Kosmonosy)</v>
      </c>
      <c r="D150" s="80"/>
      <c r="E150" s="11" t="str">
        <f>M161</f>
        <v>2:3</v>
      </c>
      <c r="F150" s="4" t="str">
        <f>CONCATENATE(RIGHT(G149,1),MID(G149,2,1),LEFT(G149,1))</f>
        <v>3:2</v>
      </c>
      <c r="G150" s="3" t="s">
        <v>279</v>
      </c>
      <c r="H150" s="4" t="str">
        <f>CONCATENATE(RIGHT(G151,1),MID(G151,2,1),LEFT(G151,1))</f>
        <v>3:0</v>
      </c>
      <c r="I150" s="5" t="str">
        <f>CONCATENATE(LEFT(E150,1)+LEFT(F150,1)+LEFT(H150,1),":",RIGHT(E150,1)+RIGHT(F150,1)+RIGHT(H150,1))</f>
        <v>8:5</v>
      </c>
      <c r="J150" s="4">
        <f>IF(ISERROR(I150),"",IF(LEFT(E150,1)="3",2,1)+IF(LEFT(F150,1)="3",2,1)+IF(LEFT(H150,1)="3",2,1))</f>
        <v>5</v>
      </c>
      <c r="K150" s="23">
        <v>2</v>
      </c>
    </row>
    <row r="151" spans="1:11" ht="15.75" thickBot="1">
      <c r="A151" s="28" t="str">
        <f>CONCATENATE($A$147,"_",K151)</f>
        <v>10_4</v>
      </c>
      <c r="B151" s="21" t="s">
        <v>329</v>
      </c>
      <c r="C151" s="72" t="str">
        <f>VLOOKUP(B151,$A$84:$H$87,3,0)</f>
        <v>Kop Jaromír (SKC Zruč nad Sázavou)</v>
      </c>
      <c r="D151" s="73"/>
      <c r="E151" s="12" t="str">
        <f>CONCATENATE(RIGHT(H148,1),MID(H148,2,1),LEFT(H148,1))</f>
        <v>1:3</v>
      </c>
      <c r="F151" s="6" t="str">
        <f>CONCATENATE(RIGHT(H149,1),MID(H149,2,1),LEFT(H149,1))</f>
        <v>1:3</v>
      </c>
      <c r="G151" s="6" t="str">
        <f>M157</f>
        <v>0:3</v>
      </c>
      <c r="H151" s="7" t="s">
        <v>279</v>
      </c>
      <c r="I151" s="8" t="str">
        <f>CONCATENATE(LEFT(E151,1)+LEFT(F151,1)+LEFT(G151,1),":",RIGHT(E151,1)+RIGHT(F151,1)+RIGHT(G151,1))</f>
        <v>2:9</v>
      </c>
      <c r="J151" s="6">
        <f>IF(ISERROR(I151),"",IF(LEFT(E151,1)="3",2,1)+IF(LEFT(F151,1)="3",2,1)+IF(LEFT(G151,1)="3",2,1))</f>
        <v>3</v>
      </c>
      <c r="K151" s="24">
        <v>4</v>
      </c>
    </row>
    <row r="152" ht="15.75" customHeight="1"/>
    <row r="153" spans="2:13" ht="15">
      <c r="B153" s="70" t="s">
        <v>283</v>
      </c>
      <c r="C153" s="70"/>
      <c r="D153" s="70"/>
      <c r="E153" s="70"/>
      <c r="F153" s="70"/>
      <c r="G153" s="70"/>
      <c r="H153" s="9" t="s">
        <v>284</v>
      </c>
      <c r="I153" s="9" t="s">
        <v>285</v>
      </c>
      <c r="J153" s="9" t="s">
        <v>286</v>
      </c>
      <c r="K153" s="9" t="s">
        <v>287</v>
      </c>
      <c r="L153" s="9" t="s">
        <v>288</v>
      </c>
      <c r="M153" s="9" t="s">
        <v>289</v>
      </c>
    </row>
    <row r="154" spans="2:13" ht="15">
      <c r="B154" s="69" t="str">
        <f>C148</f>
        <v>Kargl Tomáš (TJ AŠ Mladá Boleslav)</v>
      </c>
      <c r="C154" s="69"/>
      <c r="D154" s="10" t="s">
        <v>290</v>
      </c>
      <c r="E154" s="69" t="str">
        <f>C151</f>
        <v>Kop Jaromír (SKC Zruč nad Sázavou)</v>
      </c>
      <c r="F154" s="69"/>
      <c r="G154" s="69"/>
      <c r="H154" s="25">
        <v>5</v>
      </c>
      <c r="I154" s="25">
        <v>-9</v>
      </c>
      <c r="J154" s="25">
        <v>3</v>
      </c>
      <c r="K154" s="25">
        <v>6</v>
      </c>
      <c r="L154" s="25"/>
      <c r="M154" s="10" t="str">
        <f>IF(H154="","",IF(AND(K154="",J154&lt;0),"0:3",IF(AND(K154="",J154&gt;=0),"3:0",IF(AND(L154="",K154&lt;0),"1:3",IF(AND(L154="",K154&gt;=0),"3:1",IF(L154&lt;0,"2:3","3:2"))))))</f>
        <v>3:1</v>
      </c>
    </row>
    <row r="155" spans="2:13" ht="15">
      <c r="B155" s="69" t="str">
        <f>C149</f>
        <v>Procházka Jan (SKC Zruč nad Sázavou)</v>
      </c>
      <c r="C155" s="69" t="e">
        <f>#REF!</f>
        <v>#REF!</v>
      </c>
      <c r="D155" s="10" t="s">
        <v>290</v>
      </c>
      <c r="E155" s="69" t="str">
        <f>C150</f>
        <v>Bernát Jan (TJ Sokol Kosmonosy)</v>
      </c>
      <c r="F155" s="69" t="str">
        <f>C150</f>
        <v>Bernát Jan (TJ Sokol Kosmonosy)</v>
      </c>
      <c r="G155" s="69"/>
      <c r="H155" s="25">
        <v>5</v>
      </c>
      <c r="I155" s="25">
        <v>10</v>
      </c>
      <c r="J155" s="25">
        <v>-7</v>
      </c>
      <c r="K155" s="25">
        <v>-8</v>
      </c>
      <c r="L155" s="25">
        <v>-5</v>
      </c>
      <c r="M155" s="10" t="str">
        <f>IF(H155="","",IF(AND(K155="",J155&lt;0),"0:3",IF(AND(K155="",J155&gt;=0),"3:0",IF(AND(L155="",K155&lt;0),"1:3",IF(AND(L155="",K155&gt;=0),"3:1",IF(L155&lt;0,"2:3","3:2"))))))</f>
        <v>2:3</v>
      </c>
    </row>
    <row r="156" spans="2:13" ht="15">
      <c r="B156" s="70" t="s">
        <v>291</v>
      </c>
      <c r="C156" s="70"/>
      <c r="D156" s="70"/>
      <c r="E156" s="70"/>
      <c r="F156" s="70"/>
      <c r="G156" s="70"/>
      <c r="H156" s="9" t="s">
        <v>284</v>
      </c>
      <c r="I156" s="9" t="s">
        <v>285</v>
      </c>
      <c r="J156" s="9" t="s">
        <v>286</v>
      </c>
      <c r="K156" s="9" t="s">
        <v>287</v>
      </c>
      <c r="L156" s="9" t="s">
        <v>288</v>
      </c>
      <c r="M156" s="9" t="s">
        <v>289</v>
      </c>
    </row>
    <row r="157" spans="2:13" ht="15">
      <c r="B157" s="69" t="str">
        <f>C151</f>
        <v>Kop Jaromír (SKC Zruč nad Sázavou)</v>
      </c>
      <c r="C157" s="69" t="str">
        <f>C151</f>
        <v>Kop Jaromír (SKC Zruč nad Sázavou)</v>
      </c>
      <c r="D157" s="10" t="s">
        <v>290</v>
      </c>
      <c r="E157" s="69" t="str">
        <f>C150</f>
        <v>Bernát Jan (TJ Sokol Kosmonosy)</v>
      </c>
      <c r="F157" s="69" t="str">
        <f>C150</f>
        <v>Bernát Jan (TJ Sokol Kosmonosy)</v>
      </c>
      <c r="G157" s="69"/>
      <c r="H157" s="25">
        <v>-8</v>
      </c>
      <c r="I157" s="25">
        <v>-10</v>
      </c>
      <c r="J157" s="25">
        <v>-10</v>
      </c>
      <c r="K157" s="25"/>
      <c r="L157" s="25"/>
      <c r="M157" s="10" t="str">
        <f>IF(H157="","",IF(AND(K157="",J157&lt;0),"0:3",IF(AND(K157="",J157&gt;=0),"3:0",IF(AND(L157="",K157&lt;0),"1:3",IF(AND(L157="",K157&gt;=0),"3:1",IF(L157&lt;0,"2:3","3:2"))))))</f>
        <v>0:3</v>
      </c>
    </row>
    <row r="158" spans="2:13" ht="15">
      <c r="B158" s="69" t="str">
        <f>C148</f>
        <v>Kargl Tomáš (TJ AŠ Mladá Boleslav)</v>
      </c>
      <c r="C158" s="69" t="str">
        <f>C149</f>
        <v>Procházka Jan (SKC Zruč nad Sázavou)</v>
      </c>
      <c r="D158" s="10" t="s">
        <v>290</v>
      </c>
      <c r="E158" s="69" t="str">
        <f>C149</f>
        <v>Procházka Jan (SKC Zruč nad Sázavou)</v>
      </c>
      <c r="F158" s="69" t="str">
        <f>C149</f>
        <v>Procházka Jan (SKC Zruč nad Sázavou)</v>
      </c>
      <c r="G158" s="69"/>
      <c r="H158" s="25">
        <v>10</v>
      </c>
      <c r="I158" s="25">
        <v>3</v>
      </c>
      <c r="J158" s="25">
        <v>6</v>
      </c>
      <c r="K158" s="25"/>
      <c r="L158" s="25"/>
      <c r="M158" s="10" t="str">
        <f>IF(H158="","",IF(AND(K158="",J158&lt;0),"0:3",IF(AND(K158="",J158&gt;=0),"3:0",IF(AND(L158="",K158&lt;0),"1:3",IF(AND(L158="",K158&gt;=0),"3:1",IF(L158&lt;0,"2:3","3:2"))))))</f>
        <v>3:0</v>
      </c>
    </row>
    <row r="159" spans="2:13" ht="15">
      <c r="B159" s="70" t="s">
        <v>292</v>
      </c>
      <c r="C159" s="70"/>
      <c r="D159" s="70"/>
      <c r="E159" s="70"/>
      <c r="F159" s="70"/>
      <c r="G159" s="70"/>
      <c r="H159" s="9" t="s">
        <v>284</v>
      </c>
      <c r="I159" s="9" t="s">
        <v>285</v>
      </c>
      <c r="J159" s="9" t="s">
        <v>286</v>
      </c>
      <c r="K159" s="9" t="s">
        <v>287</v>
      </c>
      <c r="L159" s="9" t="s">
        <v>288</v>
      </c>
      <c r="M159" s="9" t="s">
        <v>289</v>
      </c>
    </row>
    <row r="160" spans="2:13" ht="15">
      <c r="B160" s="69" t="str">
        <f>C149</f>
        <v>Procházka Jan (SKC Zruč nad Sázavou)</v>
      </c>
      <c r="C160" s="69" t="e">
        <f>#REF!</f>
        <v>#REF!</v>
      </c>
      <c r="D160" s="10" t="s">
        <v>290</v>
      </c>
      <c r="E160" s="69" t="str">
        <f>C151</f>
        <v>Kop Jaromír (SKC Zruč nad Sázavou)</v>
      </c>
      <c r="F160" s="69" t="str">
        <f>C151</f>
        <v>Kop Jaromír (SKC Zruč nad Sázavou)</v>
      </c>
      <c r="G160" s="69"/>
      <c r="H160" s="25">
        <v>9</v>
      </c>
      <c r="I160" s="25">
        <v>-9</v>
      </c>
      <c r="J160" s="25">
        <v>6</v>
      </c>
      <c r="K160" s="25">
        <v>7</v>
      </c>
      <c r="L160" s="25"/>
      <c r="M160" s="10" t="str">
        <f>IF(H160="","",IF(AND(K160="",J160&lt;0),"0:3",IF(AND(K160="",J160&gt;=0),"3:0",IF(AND(L160="",K160&lt;0),"1:3",IF(AND(L160="",K160&gt;=0),"3:1",IF(L160&lt;0,"2:3","3:2"))))))</f>
        <v>3:1</v>
      </c>
    </row>
    <row r="161" spans="2:13" ht="15">
      <c r="B161" s="69" t="str">
        <f>C150</f>
        <v>Bernát Jan (TJ Sokol Kosmonosy)</v>
      </c>
      <c r="C161" s="69" t="e">
        <f>#REF!</f>
        <v>#REF!</v>
      </c>
      <c r="D161" s="10" t="s">
        <v>290</v>
      </c>
      <c r="E161" s="69" t="str">
        <f>C148</f>
        <v>Kargl Tomáš (TJ AŠ Mladá Boleslav)</v>
      </c>
      <c r="F161" s="69" t="str">
        <f>C148</f>
        <v>Kargl Tomáš (TJ AŠ Mladá Boleslav)</v>
      </c>
      <c r="G161" s="69"/>
      <c r="H161" s="25">
        <v>7</v>
      </c>
      <c r="I161" s="25">
        <v>-7</v>
      </c>
      <c r="J161" s="25">
        <v>7</v>
      </c>
      <c r="K161" s="25">
        <v>-7</v>
      </c>
      <c r="L161" s="25">
        <v>-7</v>
      </c>
      <c r="M161" s="10" t="str">
        <f>IF(H161="","",IF(AND(K161="",J161&lt;0),"0:3",IF(AND(K161="",J161&gt;=0),"3:0",IF(AND(L161="",K161&lt;0),"1:3",IF(AND(L161="",K161&gt;=0),"3:1",IF(L161&lt;0,"2:3","3:2"))))))</f>
        <v>2:3</v>
      </c>
    </row>
    <row r="163" ht="15.75" thickBot="1"/>
    <row r="164" spans="1:11" ht="42" customHeight="1" thickBot="1">
      <c r="A164" s="28">
        <v>11</v>
      </c>
      <c r="B164" s="74" t="s">
        <v>402</v>
      </c>
      <c r="C164" s="75"/>
      <c r="D164" s="76"/>
      <c r="E164" s="13" t="str">
        <f>C165</f>
        <v>Hýžová Denisa (TSM Kladno)</v>
      </c>
      <c r="F164" s="14" t="str">
        <f>C166</f>
        <v>Jaroňová Karolína (TTC Brandýs nad Labem)</v>
      </c>
      <c r="G164" s="14" t="str">
        <f>C167</f>
        <v>Řeháček Jiří (STC Slaný)</v>
      </c>
      <c r="H164" s="14" t="str">
        <f>C168</f>
        <v>Šafková Veronika (TSM Kladno)</v>
      </c>
      <c r="I164" s="13" t="s">
        <v>280</v>
      </c>
      <c r="J164" s="14" t="s">
        <v>281</v>
      </c>
      <c r="K164" s="15" t="s">
        <v>282</v>
      </c>
    </row>
    <row r="165" spans="1:11" ht="15">
      <c r="A165" s="28" t="str">
        <f>CONCATENATE($A$164,"_",K165)</f>
        <v>11_2</v>
      </c>
      <c r="B165" s="16" t="s">
        <v>330</v>
      </c>
      <c r="C165" s="77" t="str">
        <f>VLOOKUP(B165,$A$101:$H$104,3,0)</f>
        <v>Hýžová Denisa (TSM Kladno)</v>
      </c>
      <c r="D165" s="78"/>
      <c r="E165" s="17" t="s">
        <v>279</v>
      </c>
      <c r="F165" s="18" t="str">
        <f>M175</f>
        <v>3:1</v>
      </c>
      <c r="G165" s="18" t="str">
        <f>CONCATENATE(RIGHT(E167,1),MID(E167,2,1),LEFT(E167,1))</f>
        <v>1:3</v>
      </c>
      <c r="H165" s="18" t="str">
        <f>M171</f>
        <v>3:2</v>
      </c>
      <c r="I165" s="19" t="str">
        <f>CONCATENATE(LEFT(F165,1)+LEFT(G165,1)+LEFT(H165,1),":",RIGHT(F165,1)+RIGHT(G165,1)+RIGHT(H165,1))</f>
        <v>7:6</v>
      </c>
      <c r="J165" s="18">
        <f>IF(ISERROR(I165),"",IF(LEFT(F165,1)="3",2,1)+IF(LEFT(G165,1)="3",2,1)+IF(LEFT(H165,1)="3",2,1))</f>
        <v>5</v>
      </c>
      <c r="K165" s="22">
        <v>2</v>
      </c>
    </row>
    <row r="166" spans="1:11" ht="15">
      <c r="A166" s="28" t="str">
        <f>CONCATENATE($A$164,"_",K166)</f>
        <v>11_3</v>
      </c>
      <c r="B166" s="20" t="s">
        <v>331</v>
      </c>
      <c r="C166" s="79" t="str">
        <f>VLOOKUP(B166,$A$101:$H$104,3,0)</f>
        <v>Jaroňová Karolína (TTC Brandýs nad Labem)</v>
      </c>
      <c r="D166" s="80"/>
      <c r="E166" s="11" t="str">
        <f>CONCATENATE(RIGHT(F165,1),MID(F165,2,1),LEFT(F165,1))</f>
        <v>1:3</v>
      </c>
      <c r="F166" s="3" t="s">
        <v>279</v>
      </c>
      <c r="G166" s="4" t="str">
        <f>M172</f>
        <v>1:3</v>
      </c>
      <c r="H166" s="4" t="str">
        <f>M177</f>
        <v>3:0</v>
      </c>
      <c r="I166" s="5" t="str">
        <f>CONCATENATE(LEFT(E166,1)+LEFT(G166,1)+LEFT(H166,1),":",RIGHT(E166,1)+RIGHT(G166,1)+RIGHT(H166,1))</f>
        <v>5:6</v>
      </c>
      <c r="J166" s="4">
        <f>IF(ISERROR(I166),"",IF(LEFT(E166,1)="3",2,1)+IF(LEFT(G166,1)="3",2,1)+IF(LEFT(H166,1)="3",2,1))</f>
        <v>4</v>
      </c>
      <c r="K166" s="23">
        <v>3</v>
      </c>
    </row>
    <row r="167" spans="1:11" ht="15">
      <c r="A167" s="28" t="str">
        <f>CONCATENATE($A$164,"_",K167)</f>
        <v>11_1</v>
      </c>
      <c r="B167" s="20" t="s">
        <v>332</v>
      </c>
      <c r="C167" s="79" t="str">
        <f>VLOOKUP(B167,$A$117:$H$120,3,0)</f>
        <v>Řeháček Jiří (STC Slaný)</v>
      </c>
      <c r="D167" s="80"/>
      <c r="E167" s="11" t="str">
        <f>M178</f>
        <v>3:1</v>
      </c>
      <c r="F167" s="4" t="str">
        <f>CONCATENATE(RIGHT(G166,1),MID(G166,2,1),LEFT(G166,1))</f>
        <v>3:1</v>
      </c>
      <c r="G167" s="3" t="s">
        <v>279</v>
      </c>
      <c r="H167" s="4" t="str">
        <f>CONCATENATE(RIGHT(G168,1),MID(G168,2,1),LEFT(G168,1))</f>
        <v>3:0</v>
      </c>
      <c r="I167" s="5" t="str">
        <f>CONCATENATE(LEFT(E167,1)+LEFT(F167,1)+LEFT(H167,1),":",RIGHT(E167,1)+RIGHT(F167,1)+RIGHT(H167,1))</f>
        <v>9:2</v>
      </c>
      <c r="J167" s="4">
        <f>IF(ISERROR(I167),"",IF(LEFT(E167,1)="3",2,1)+IF(LEFT(F167,1)="3",2,1)+IF(LEFT(H167,1)="3",2,1))</f>
        <v>6</v>
      </c>
      <c r="K167" s="23">
        <v>1</v>
      </c>
    </row>
    <row r="168" spans="1:11" ht="15.75" thickBot="1">
      <c r="A168" s="28" t="str">
        <f>CONCATENATE($A$164,"_",K168)</f>
        <v>11_4</v>
      </c>
      <c r="B168" s="21" t="s">
        <v>333</v>
      </c>
      <c r="C168" s="72" t="str">
        <f>VLOOKUP(B168,$A$117:$H$120,3,0)</f>
        <v>Šafková Veronika (TSM Kladno)</v>
      </c>
      <c r="D168" s="73"/>
      <c r="E168" s="12" t="str">
        <f>CONCATENATE(RIGHT(H165,1),MID(H165,2,1),LEFT(H165,1))</f>
        <v>2:3</v>
      </c>
      <c r="F168" s="6" t="str">
        <f>CONCATENATE(RIGHT(H166,1),MID(H166,2,1),LEFT(H166,1))</f>
        <v>0:3</v>
      </c>
      <c r="G168" s="6" t="str">
        <f>M174</f>
        <v>0:3</v>
      </c>
      <c r="H168" s="7" t="s">
        <v>279</v>
      </c>
      <c r="I168" s="8" t="str">
        <f>CONCATENATE(LEFT(E168,1)+LEFT(F168,1)+LEFT(G168,1),":",RIGHT(E168,1)+RIGHT(F168,1)+RIGHT(G168,1))</f>
        <v>2:9</v>
      </c>
      <c r="J168" s="6">
        <f>IF(ISERROR(I168),"",IF(LEFT(E168,1)="3",2,1)+IF(LEFT(F168,1)="3",2,1)+IF(LEFT(G168,1)="3",2,1))</f>
        <v>3</v>
      </c>
      <c r="K168" s="24">
        <v>4</v>
      </c>
    </row>
    <row r="169" ht="15.75" customHeight="1"/>
    <row r="170" spans="2:13" ht="15">
      <c r="B170" s="70" t="s">
        <v>283</v>
      </c>
      <c r="C170" s="70"/>
      <c r="D170" s="70"/>
      <c r="E170" s="70"/>
      <c r="F170" s="70"/>
      <c r="G170" s="70"/>
      <c r="H170" s="9" t="s">
        <v>284</v>
      </c>
      <c r="I170" s="9" t="s">
        <v>285</v>
      </c>
      <c r="J170" s="9" t="s">
        <v>286</v>
      </c>
      <c r="K170" s="9" t="s">
        <v>287</v>
      </c>
      <c r="L170" s="9" t="s">
        <v>288</v>
      </c>
      <c r="M170" s="9" t="s">
        <v>289</v>
      </c>
    </row>
    <row r="171" spans="2:13" ht="15">
      <c r="B171" s="69" t="str">
        <f>C165</f>
        <v>Hýžová Denisa (TSM Kladno)</v>
      </c>
      <c r="C171" s="69"/>
      <c r="D171" s="10" t="s">
        <v>290</v>
      </c>
      <c r="E171" s="69" t="str">
        <f>C168</f>
        <v>Šafková Veronika (TSM Kladno)</v>
      </c>
      <c r="F171" s="69"/>
      <c r="G171" s="69"/>
      <c r="H171" s="25">
        <v>-7</v>
      </c>
      <c r="I171" s="25">
        <v>-6</v>
      </c>
      <c r="J171" s="25">
        <v>5</v>
      </c>
      <c r="K171" s="25">
        <v>11</v>
      </c>
      <c r="L171" s="25">
        <v>4</v>
      </c>
      <c r="M171" s="10" t="str">
        <f>IF(H171="","",IF(AND(K171="",J171&lt;0),"0:3",IF(AND(K171="",J171&gt;=0),"3:0",IF(AND(L171="",K171&lt;0),"1:3",IF(AND(L171="",K171&gt;=0),"3:1",IF(L171&lt;0,"2:3","3:2"))))))</f>
        <v>3:2</v>
      </c>
    </row>
    <row r="172" spans="2:13" ht="15">
      <c r="B172" s="69" t="str">
        <f>C166</f>
        <v>Jaroňová Karolína (TTC Brandýs nad Labem)</v>
      </c>
      <c r="C172" s="69" t="e">
        <f>#REF!</f>
        <v>#REF!</v>
      </c>
      <c r="D172" s="10" t="s">
        <v>290</v>
      </c>
      <c r="E172" s="69" t="str">
        <f>C167</f>
        <v>Řeháček Jiří (STC Slaný)</v>
      </c>
      <c r="F172" s="69" t="str">
        <f>C167</f>
        <v>Řeháček Jiří (STC Slaný)</v>
      </c>
      <c r="G172" s="69"/>
      <c r="H172" s="25">
        <v>-9</v>
      </c>
      <c r="I172" s="25">
        <v>11</v>
      </c>
      <c r="J172" s="25">
        <v>-9</v>
      </c>
      <c r="K172" s="25">
        <v>-8</v>
      </c>
      <c r="L172" s="25"/>
      <c r="M172" s="10" t="str">
        <f>IF(H172="","",IF(AND(K172="",J172&lt;0),"0:3",IF(AND(K172="",J172&gt;=0),"3:0",IF(AND(L172="",K172&lt;0),"1:3",IF(AND(L172="",K172&gt;=0),"3:1",IF(L172&lt;0,"2:3","3:2"))))))</f>
        <v>1:3</v>
      </c>
    </row>
    <row r="173" spans="2:13" ht="15">
      <c r="B173" s="70" t="s">
        <v>291</v>
      </c>
      <c r="C173" s="70"/>
      <c r="D173" s="70"/>
      <c r="E173" s="70"/>
      <c r="F173" s="70"/>
      <c r="G173" s="70"/>
      <c r="H173" s="9" t="s">
        <v>284</v>
      </c>
      <c r="I173" s="9" t="s">
        <v>285</v>
      </c>
      <c r="J173" s="9" t="s">
        <v>286</v>
      </c>
      <c r="K173" s="9" t="s">
        <v>287</v>
      </c>
      <c r="L173" s="9" t="s">
        <v>288</v>
      </c>
      <c r="M173" s="9" t="s">
        <v>289</v>
      </c>
    </row>
    <row r="174" spans="2:13" ht="15">
      <c r="B174" s="69" t="str">
        <f>C168</f>
        <v>Šafková Veronika (TSM Kladno)</v>
      </c>
      <c r="C174" s="69" t="str">
        <f>C168</f>
        <v>Šafková Veronika (TSM Kladno)</v>
      </c>
      <c r="D174" s="10" t="s">
        <v>290</v>
      </c>
      <c r="E174" s="69" t="str">
        <f>C167</f>
        <v>Řeháček Jiří (STC Slaný)</v>
      </c>
      <c r="F174" s="69" t="str">
        <f>C167</f>
        <v>Řeháček Jiří (STC Slaný)</v>
      </c>
      <c r="G174" s="69"/>
      <c r="H174" s="25">
        <v>-8</v>
      </c>
      <c r="I174" s="25">
        <v>-5</v>
      </c>
      <c r="J174" s="25">
        <v>-3</v>
      </c>
      <c r="K174" s="25"/>
      <c r="L174" s="25"/>
      <c r="M174" s="10" t="str">
        <f>IF(H174="","",IF(AND(K174="",J174&lt;0),"0:3",IF(AND(K174="",J174&gt;=0),"3:0",IF(AND(L174="",K174&lt;0),"1:3",IF(AND(L174="",K174&gt;=0),"3:1",IF(L174&lt;0,"2:3","3:2"))))))</f>
        <v>0:3</v>
      </c>
    </row>
    <row r="175" spans="2:13" ht="15">
      <c r="B175" s="69" t="str">
        <f>C165</f>
        <v>Hýžová Denisa (TSM Kladno)</v>
      </c>
      <c r="C175" s="69" t="str">
        <f>C166</f>
        <v>Jaroňová Karolína (TTC Brandýs nad Labem)</v>
      </c>
      <c r="D175" s="10" t="s">
        <v>290</v>
      </c>
      <c r="E175" s="69" t="str">
        <f>C166</f>
        <v>Jaroňová Karolína (TTC Brandýs nad Labem)</v>
      </c>
      <c r="F175" s="69" t="str">
        <f>C166</f>
        <v>Jaroňová Karolína (TTC Brandýs nad Labem)</v>
      </c>
      <c r="G175" s="69"/>
      <c r="H175" s="25">
        <v>10</v>
      </c>
      <c r="I175" s="25">
        <v>7</v>
      </c>
      <c r="J175" s="25">
        <v>-8</v>
      </c>
      <c r="K175" s="25">
        <v>10</v>
      </c>
      <c r="L175" s="25"/>
      <c r="M175" s="10" t="str">
        <f>IF(H175="","",IF(AND(K175="",J175&lt;0),"0:3",IF(AND(K175="",J175&gt;=0),"3:0",IF(AND(L175="",K175&lt;0),"1:3",IF(AND(L175="",K175&gt;=0),"3:1",IF(L175&lt;0,"2:3","3:2"))))))</f>
        <v>3:1</v>
      </c>
    </row>
    <row r="176" spans="2:13" ht="15">
      <c r="B176" s="70" t="s">
        <v>292</v>
      </c>
      <c r="C176" s="70"/>
      <c r="D176" s="70"/>
      <c r="E176" s="70"/>
      <c r="F176" s="70"/>
      <c r="G176" s="70"/>
      <c r="H176" s="9" t="s">
        <v>284</v>
      </c>
      <c r="I176" s="9" t="s">
        <v>285</v>
      </c>
      <c r="J176" s="9" t="s">
        <v>286</v>
      </c>
      <c r="K176" s="9" t="s">
        <v>287</v>
      </c>
      <c r="L176" s="9" t="s">
        <v>288</v>
      </c>
      <c r="M176" s="9" t="s">
        <v>289</v>
      </c>
    </row>
    <row r="177" spans="2:13" ht="15">
      <c r="B177" s="69" t="str">
        <f>C166</f>
        <v>Jaroňová Karolína (TTC Brandýs nad Labem)</v>
      </c>
      <c r="C177" s="69" t="e">
        <f>#REF!</f>
        <v>#REF!</v>
      </c>
      <c r="D177" s="10" t="s">
        <v>290</v>
      </c>
      <c r="E177" s="69" t="str">
        <f>C168</f>
        <v>Šafková Veronika (TSM Kladno)</v>
      </c>
      <c r="F177" s="69" t="str">
        <f>C168</f>
        <v>Šafková Veronika (TSM Kladno)</v>
      </c>
      <c r="G177" s="69"/>
      <c r="H177" s="25">
        <v>6</v>
      </c>
      <c r="I177" s="25">
        <v>7</v>
      </c>
      <c r="J177" s="25">
        <v>6</v>
      </c>
      <c r="K177" s="25"/>
      <c r="L177" s="25"/>
      <c r="M177" s="10" t="str">
        <f>IF(H177="","",IF(AND(K177="",J177&lt;0),"0:3",IF(AND(K177="",J177&gt;=0),"3:0",IF(AND(L177="",K177&lt;0),"1:3",IF(AND(L177="",K177&gt;=0),"3:1",IF(L177&lt;0,"2:3","3:2"))))))</f>
        <v>3:0</v>
      </c>
    </row>
    <row r="178" spans="2:13" ht="15">
      <c r="B178" s="69" t="str">
        <f>C167</f>
        <v>Řeháček Jiří (STC Slaný)</v>
      </c>
      <c r="C178" s="69" t="e">
        <f>#REF!</f>
        <v>#REF!</v>
      </c>
      <c r="D178" s="10" t="s">
        <v>290</v>
      </c>
      <c r="E178" s="69" t="str">
        <f>C165</f>
        <v>Hýžová Denisa (TSM Kladno)</v>
      </c>
      <c r="F178" s="69" t="str">
        <f>C165</f>
        <v>Hýžová Denisa (TSM Kladno)</v>
      </c>
      <c r="G178" s="69"/>
      <c r="H178" s="25">
        <v>10</v>
      </c>
      <c r="I178" s="25">
        <v>-8</v>
      </c>
      <c r="J178" s="25">
        <v>8</v>
      </c>
      <c r="K178" s="25">
        <v>1</v>
      </c>
      <c r="L178" s="25"/>
      <c r="M178" s="10" t="str">
        <f>IF(H178="","",IF(AND(K178="",J178&lt;0),"0:3",IF(AND(K178="",J178&gt;=0),"3:0",IF(AND(L178="",K178&lt;0),"1:3",IF(AND(L178="",K178&gt;=0),"3:1",IF(L178&lt;0,"2:3","3:2"))))))</f>
        <v>3:1</v>
      </c>
    </row>
    <row r="179" ht="15.75" thickBot="1"/>
    <row r="180" spans="1:11" ht="42" customHeight="1" thickBot="1">
      <c r="A180" s="28">
        <v>12</v>
      </c>
      <c r="B180" s="74" t="s">
        <v>403</v>
      </c>
      <c r="C180" s="75"/>
      <c r="D180" s="76"/>
      <c r="E180" s="13" t="str">
        <f>C181</f>
        <v>Kasner Vítek (STC Slaný)</v>
      </c>
      <c r="F180" s="14" t="str">
        <f>C182</f>
        <v>Curtis Samuel Floyd (STC Slaný)</v>
      </c>
      <c r="G180" s="14" t="str">
        <f>C183</f>
        <v>Hájek Lukáš (TJ Lokomotiva Nymburk)</v>
      </c>
      <c r="H180" s="14" t="str">
        <f>C184</f>
        <v>Střela Roman (TSM Kladno)</v>
      </c>
      <c r="I180" s="13" t="s">
        <v>280</v>
      </c>
      <c r="J180" s="14" t="s">
        <v>281</v>
      </c>
      <c r="K180" s="15" t="s">
        <v>282</v>
      </c>
    </row>
    <row r="181" spans="1:11" ht="15">
      <c r="A181" s="28" t="str">
        <f>CONCATENATE($A$180,"_",K181)</f>
        <v>12_3</v>
      </c>
      <c r="B181" s="16" t="s">
        <v>334</v>
      </c>
      <c r="C181" s="77" t="str">
        <f>VLOOKUP(B181,$A$101:$H$104,3,0)</f>
        <v>Kasner Vítek (STC Slaný)</v>
      </c>
      <c r="D181" s="78"/>
      <c r="E181" s="17" t="s">
        <v>279</v>
      </c>
      <c r="F181" s="18" t="str">
        <f>M191</f>
        <v>3:1</v>
      </c>
      <c r="G181" s="18" t="str">
        <f>CONCATENATE(RIGHT(E183,1),MID(E183,2,1),LEFT(E183,1))</f>
        <v>1:3</v>
      </c>
      <c r="H181" s="18" t="str">
        <f>M187</f>
        <v>2:3</v>
      </c>
      <c r="I181" s="19" t="str">
        <f>CONCATENATE(LEFT(F181,1)+LEFT(G181,1)+LEFT(H181,1),":",RIGHT(F181,1)+RIGHT(G181,1)+RIGHT(H181,1))</f>
        <v>6:7</v>
      </c>
      <c r="J181" s="18">
        <f>IF(ISERROR(I181),"",IF(LEFT(F181,1)="3",2,1)+IF(LEFT(G181,1)="3",2,1)+IF(LEFT(H181,1)="3",2,1))</f>
        <v>4</v>
      </c>
      <c r="K181" s="22">
        <v>3</v>
      </c>
    </row>
    <row r="182" spans="1:12" ht="15">
      <c r="A182" s="28" t="str">
        <f>CONCATENATE($A$180,"_",K182)</f>
        <v>12_4</v>
      </c>
      <c r="B182" s="20" t="s">
        <v>335</v>
      </c>
      <c r="C182" s="79" t="str">
        <f>VLOOKUP(B182,$A$101:$H$104,3,0)</f>
        <v>Curtis Samuel Floyd (STC Slaný)</v>
      </c>
      <c r="D182" s="80"/>
      <c r="E182" s="11" t="str">
        <f>CONCATENATE(RIGHT(F181,1),MID(F181,2,1),LEFT(F181,1))</f>
        <v>1:3</v>
      </c>
      <c r="F182" s="3" t="s">
        <v>279</v>
      </c>
      <c r="G182" s="4" t="str">
        <f>M188</f>
        <v>0:3</v>
      </c>
      <c r="H182" s="4" t="str">
        <f>M193</f>
        <v>1:3</v>
      </c>
      <c r="I182" s="5" t="str">
        <f>CONCATENATE(LEFT(E182,1)+LEFT(G182,1)+LEFT(H182,1),":",RIGHT(E182,1)+RIGHT(G182,1)+RIGHT(H182,1))</f>
        <v>2:9</v>
      </c>
      <c r="J182" s="4">
        <f>IF(ISERROR(I182),"",IF(LEFT(E182,1)="3",2,1)+IF(LEFT(G182,1)="3",2,1)+IF(LEFT(H182,1)="3",2,1))</f>
        <v>3</v>
      </c>
      <c r="K182" s="23">
        <v>4</v>
      </c>
      <c r="L182" s="33"/>
    </row>
    <row r="183" spans="1:11" ht="15">
      <c r="A183" s="28" t="str">
        <f>CONCATENATE($A$180,"_",K183)</f>
        <v>12_1</v>
      </c>
      <c r="B183" s="20" t="s">
        <v>336</v>
      </c>
      <c r="C183" s="79" t="str">
        <f>VLOOKUP(B183,$A$117:$H$120,3,0)</f>
        <v>Hájek Lukáš (TJ Lokomotiva Nymburk)</v>
      </c>
      <c r="D183" s="80"/>
      <c r="E183" s="11" t="str">
        <f>M194</f>
        <v>3:1</v>
      </c>
      <c r="F183" s="4" t="str">
        <f>CONCATENATE(RIGHT(G182,1),MID(G182,2,1),LEFT(G182,1))</f>
        <v>3:0</v>
      </c>
      <c r="G183" s="3" t="s">
        <v>279</v>
      </c>
      <c r="H183" s="4" t="str">
        <f>CONCATENATE(RIGHT(G184,1),MID(G184,2,1),LEFT(G184,1))</f>
        <v>3:0</v>
      </c>
      <c r="I183" s="5" t="str">
        <f>CONCATENATE(LEFT(E183,1)+LEFT(F183,1)+LEFT(H183,1),":",RIGHT(E183,1)+RIGHT(F183,1)+RIGHT(H183,1))</f>
        <v>9:1</v>
      </c>
      <c r="J183" s="4">
        <f>IF(ISERROR(I183),"",IF(LEFT(E183,1)="3",2,1)+IF(LEFT(F183,1)="3",2,1)+IF(LEFT(H183,1)="3",2,1))</f>
        <v>6</v>
      </c>
      <c r="K183" s="23">
        <v>1</v>
      </c>
    </row>
    <row r="184" spans="1:11" ht="15.75" thickBot="1">
      <c r="A184" s="28" t="str">
        <f>CONCATENATE($A$180,"_",K184)</f>
        <v>12_2</v>
      </c>
      <c r="B184" s="21" t="s">
        <v>337</v>
      </c>
      <c r="C184" s="72" t="str">
        <f>VLOOKUP(B184,$A$117:$H$120,3,0)</f>
        <v>Střela Roman (TSM Kladno)</v>
      </c>
      <c r="D184" s="73"/>
      <c r="E184" s="12" t="str">
        <f>CONCATENATE(RIGHT(H181,1),MID(H181,2,1),LEFT(H181,1))</f>
        <v>3:2</v>
      </c>
      <c r="F184" s="6" t="str">
        <f>CONCATENATE(RIGHT(H182,1),MID(H182,2,1),LEFT(H182,1))</f>
        <v>3:1</v>
      </c>
      <c r="G184" s="6" t="str">
        <f>M190</f>
        <v>0:3</v>
      </c>
      <c r="H184" s="7" t="s">
        <v>279</v>
      </c>
      <c r="I184" s="8" t="str">
        <f>CONCATENATE(LEFT(E184,1)+LEFT(F184,1)+LEFT(G184,1),":",RIGHT(E184,1)+RIGHT(F184,1)+RIGHT(G184,1))</f>
        <v>6:6</v>
      </c>
      <c r="J184" s="6">
        <f>IF(ISERROR(I184),"",IF(LEFT(E184,1)="3",2,1)+IF(LEFT(F184,1)="3",2,1)+IF(LEFT(G184,1)="3",2,1))</f>
        <v>5</v>
      </c>
      <c r="K184" s="24">
        <v>2</v>
      </c>
    </row>
    <row r="186" spans="2:13" ht="15">
      <c r="B186" s="70" t="s">
        <v>283</v>
      </c>
      <c r="C186" s="70"/>
      <c r="D186" s="70"/>
      <c r="E186" s="70"/>
      <c r="F186" s="70"/>
      <c r="G186" s="70"/>
      <c r="H186" s="9" t="s">
        <v>284</v>
      </c>
      <c r="I186" s="9" t="s">
        <v>285</v>
      </c>
      <c r="J186" s="9" t="s">
        <v>286</v>
      </c>
      <c r="K186" s="9" t="s">
        <v>287</v>
      </c>
      <c r="L186" s="9" t="s">
        <v>288</v>
      </c>
      <c r="M186" s="9" t="s">
        <v>289</v>
      </c>
    </row>
    <row r="187" spans="2:13" ht="15">
      <c r="B187" s="69" t="str">
        <f>C181</f>
        <v>Kasner Vítek (STC Slaný)</v>
      </c>
      <c r="C187" s="69"/>
      <c r="D187" s="10" t="s">
        <v>290</v>
      </c>
      <c r="E187" s="69" t="str">
        <f>C184</f>
        <v>Střela Roman (TSM Kladno)</v>
      </c>
      <c r="F187" s="69"/>
      <c r="G187" s="69"/>
      <c r="H187" s="25">
        <v>10</v>
      </c>
      <c r="I187" s="25">
        <v>-9</v>
      </c>
      <c r="J187" s="25">
        <v>10</v>
      </c>
      <c r="K187" s="25">
        <v>-8</v>
      </c>
      <c r="L187" s="25">
        <v>-9</v>
      </c>
      <c r="M187" s="10" t="str">
        <f>IF(H187="","",IF(AND(K187="",J187&lt;0),"0:3",IF(AND(K187="",J187&gt;=0),"3:0",IF(AND(L187="",K187&lt;0),"1:3",IF(AND(L187="",K187&gt;=0),"3:1",IF(L187&lt;0,"2:3","3:2"))))))</f>
        <v>2:3</v>
      </c>
    </row>
    <row r="188" spans="2:13" ht="15">
      <c r="B188" s="69" t="str">
        <f>C182</f>
        <v>Curtis Samuel Floyd (STC Slaný)</v>
      </c>
      <c r="C188" s="69" t="e">
        <f>#REF!</f>
        <v>#REF!</v>
      </c>
      <c r="D188" s="10" t="s">
        <v>290</v>
      </c>
      <c r="E188" s="69" t="str">
        <f>C183</f>
        <v>Hájek Lukáš (TJ Lokomotiva Nymburk)</v>
      </c>
      <c r="F188" s="69" t="str">
        <f>C183</f>
        <v>Hájek Lukáš (TJ Lokomotiva Nymburk)</v>
      </c>
      <c r="G188" s="69"/>
      <c r="H188" s="25">
        <v>-7</v>
      </c>
      <c r="I188" s="25">
        <v>-8</v>
      </c>
      <c r="J188" s="25">
        <v>-6</v>
      </c>
      <c r="K188" s="25"/>
      <c r="L188" s="25"/>
      <c r="M188" s="10" t="str">
        <f>IF(H188="","",IF(AND(K188="",J188&lt;0),"0:3",IF(AND(K188="",J188&gt;=0),"3:0",IF(AND(L188="",K188&lt;0),"1:3",IF(AND(L188="",K188&gt;=0),"3:1",IF(L188&lt;0,"2:3","3:2"))))))</f>
        <v>0:3</v>
      </c>
    </row>
    <row r="189" spans="2:13" ht="15">
      <c r="B189" s="70" t="s">
        <v>291</v>
      </c>
      <c r="C189" s="70"/>
      <c r="D189" s="70"/>
      <c r="E189" s="70"/>
      <c r="F189" s="70"/>
      <c r="G189" s="70"/>
      <c r="H189" s="9" t="s">
        <v>284</v>
      </c>
      <c r="I189" s="9" t="s">
        <v>285</v>
      </c>
      <c r="J189" s="9" t="s">
        <v>286</v>
      </c>
      <c r="K189" s="9" t="s">
        <v>287</v>
      </c>
      <c r="L189" s="9" t="s">
        <v>288</v>
      </c>
      <c r="M189" s="9" t="s">
        <v>289</v>
      </c>
    </row>
    <row r="190" spans="2:13" ht="15">
      <c r="B190" s="69" t="str">
        <f>C184</f>
        <v>Střela Roman (TSM Kladno)</v>
      </c>
      <c r="C190" s="69" t="str">
        <f>C184</f>
        <v>Střela Roman (TSM Kladno)</v>
      </c>
      <c r="D190" s="10" t="s">
        <v>290</v>
      </c>
      <c r="E190" s="69" t="str">
        <f>C183</f>
        <v>Hájek Lukáš (TJ Lokomotiva Nymburk)</v>
      </c>
      <c r="F190" s="69" t="str">
        <f>C183</f>
        <v>Hájek Lukáš (TJ Lokomotiva Nymburk)</v>
      </c>
      <c r="G190" s="69"/>
      <c r="H190" s="25">
        <v>-10</v>
      </c>
      <c r="I190" s="25">
        <v>-8</v>
      </c>
      <c r="J190" s="25">
        <v>-6</v>
      </c>
      <c r="K190" s="25"/>
      <c r="L190" s="25"/>
      <c r="M190" s="10" t="str">
        <f>IF(H190="","",IF(AND(K190="",J190&lt;0),"0:3",IF(AND(K190="",J190&gt;=0),"3:0",IF(AND(L190="",K190&lt;0),"1:3",IF(AND(L190="",K190&gt;=0),"3:1",IF(L190&lt;0,"2:3","3:2"))))))</f>
        <v>0:3</v>
      </c>
    </row>
    <row r="191" spans="2:13" ht="15">
      <c r="B191" s="69" t="str">
        <f>C181</f>
        <v>Kasner Vítek (STC Slaný)</v>
      </c>
      <c r="C191" s="69" t="str">
        <f>C182</f>
        <v>Curtis Samuel Floyd (STC Slaný)</v>
      </c>
      <c r="D191" s="10" t="s">
        <v>290</v>
      </c>
      <c r="E191" s="69" t="str">
        <f>C182</f>
        <v>Curtis Samuel Floyd (STC Slaný)</v>
      </c>
      <c r="F191" s="69" t="str">
        <f>C182</f>
        <v>Curtis Samuel Floyd (STC Slaný)</v>
      </c>
      <c r="G191" s="69"/>
      <c r="H191" s="25">
        <v>-10</v>
      </c>
      <c r="I191" s="25">
        <v>5</v>
      </c>
      <c r="J191" s="25">
        <v>9</v>
      </c>
      <c r="K191" s="25">
        <v>8</v>
      </c>
      <c r="L191" s="25"/>
      <c r="M191" s="10" t="str">
        <f>IF(H191="","",IF(AND(K191="",J191&lt;0),"0:3",IF(AND(K191="",J191&gt;=0),"3:0",IF(AND(L191="",K191&lt;0),"1:3",IF(AND(L191="",K191&gt;=0),"3:1",IF(L191&lt;0,"2:3","3:2"))))))</f>
        <v>3:1</v>
      </c>
    </row>
    <row r="192" spans="2:13" ht="15">
      <c r="B192" s="70" t="s">
        <v>292</v>
      </c>
      <c r="C192" s="70"/>
      <c r="D192" s="70"/>
      <c r="E192" s="70"/>
      <c r="F192" s="70"/>
      <c r="G192" s="70"/>
      <c r="H192" s="9" t="s">
        <v>284</v>
      </c>
      <c r="I192" s="9" t="s">
        <v>285</v>
      </c>
      <c r="J192" s="9" t="s">
        <v>286</v>
      </c>
      <c r="K192" s="9" t="s">
        <v>287</v>
      </c>
      <c r="L192" s="9" t="s">
        <v>288</v>
      </c>
      <c r="M192" s="9" t="s">
        <v>289</v>
      </c>
    </row>
    <row r="193" spans="2:13" ht="15">
      <c r="B193" s="69" t="str">
        <f>C182</f>
        <v>Curtis Samuel Floyd (STC Slaný)</v>
      </c>
      <c r="C193" s="69" t="e">
        <f>#REF!</f>
        <v>#REF!</v>
      </c>
      <c r="D193" s="10" t="s">
        <v>290</v>
      </c>
      <c r="E193" s="69" t="str">
        <f>C184</f>
        <v>Střela Roman (TSM Kladno)</v>
      </c>
      <c r="F193" s="69" t="str">
        <f>C184</f>
        <v>Střela Roman (TSM Kladno)</v>
      </c>
      <c r="G193" s="69"/>
      <c r="H193" s="25">
        <v>-5</v>
      </c>
      <c r="I193" s="25">
        <v>7</v>
      </c>
      <c r="J193" s="25">
        <v>-8</v>
      </c>
      <c r="K193" s="25">
        <v>-7</v>
      </c>
      <c r="L193" s="25"/>
      <c r="M193" s="10" t="str">
        <f>IF(H193="","",IF(AND(K193="",J193&lt;0),"0:3",IF(AND(K193="",J193&gt;=0),"3:0",IF(AND(L193="",K193&lt;0),"1:3",IF(AND(L193="",K193&gt;=0),"3:1",IF(L193&lt;0,"2:3","3:2"))))))</f>
        <v>1:3</v>
      </c>
    </row>
    <row r="194" spans="2:13" ht="15">
      <c r="B194" s="69" t="str">
        <f>C183</f>
        <v>Hájek Lukáš (TJ Lokomotiva Nymburk)</v>
      </c>
      <c r="C194" s="69" t="e">
        <f>#REF!</f>
        <v>#REF!</v>
      </c>
      <c r="D194" s="10" t="s">
        <v>290</v>
      </c>
      <c r="E194" s="69" t="str">
        <f>C181</f>
        <v>Kasner Vítek (STC Slaný)</v>
      </c>
      <c r="F194" s="69" t="str">
        <f>C181</f>
        <v>Kasner Vítek (STC Slaný)</v>
      </c>
      <c r="G194" s="69"/>
      <c r="H194" s="25">
        <v>4</v>
      </c>
      <c r="I194" s="25">
        <v>3</v>
      </c>
      <c r="J194" s="25">
        <v>-9</v>
      </c>
      <c r="K194" s="25">
        <v>10</v>
      </c>
      <c r="L194" s="25"/>
      <c r="M194" s="10" t="str">
        <f>IF(H194="","",IF(AND(K194="",J194&lt;0),"0:3",IF(AND(K194="",J194&gt;=0),"3:0",IF(AND(L194="",K194&lt;0),"1:3",IF(AND(L194="",K194&gt;=0),"3:1",IF(L194&lt;0,"2:3","3:2"))))))</f>
        <v>3:1</v>
      </c>
    </row>
  </sheetData>
  <sheetProtection sheet="1" objects="1" scenarios="1"/>
  <mergeCells count="236">
    <mergeCell ref="B9:C9"/>
    <mergeCell ref="E9:G9"/>
    <mergeCell ref="C5:D5"/>
    <mergeCell ref="B7:G7"/>
    <mergeCell ref="B8:C8"/>
    <mergeCell ref="E8:G8"/>
    <mergeCell ref="B1:D1"/>
    <mergeCell ref="C2:D2"/>
    <mergeCell ref="C3:D3"/>
    <mergeCell ref="C4:D4"/>
    <mergeCell ref="C20:D20"/>
    <mergeCell ref="C21:D21"/>
    <mergeCell ref="B10:G10"/>
    <mergeCell ref="B11:C11"/>
    <mergeCell ref="E11:G11"/>
    <mergeCell ref="B15:C15"/>
    <mergeCell ref="E15:G15"/>
    <mergeCell ref="B18:D18"/>
    <mergeCell ref="C19:D19"/>
    <mergeCell ref="B12:C12"/>
    <mergeCell ref="E12:G12"/>
    <mergeCell ref="B13:G13"/>
    <mergeCell ref="B14:C14"/>
    <mergeCell ref="E14:G14"/>
    <mergeCell ref="B30:G30"/>
    <mergeCell ref="B31:C31"/>
    <mergeCell ref="E31:G31"/>
    <mergeCell ref="C22:D22"/>
    <mergeCell ref="B24:G24"/>
    <mergeCell ref="B27:G27"/>
    <mergeCell ref="B28:C28"/>
    <mergeCell ref="E28:G28"/>
    <mergeCell ref="B29:C29"/>
    <mergeCell ref="E29:G29"/>
    <mergeCell ref="B25:C25"/>
    <mergeCell ref="E25:G25"/>
    <mergeCell ref="B26:C26"/>
    <mergeCell ref="E26:G26"/>
    <mergeCell ref="B42:C42"/>
    <mergeCell ref="E42:G42"/>
    <mergeCell ref="B32:C32"/>
    <mergeCell ref="E32:G32"/>
    <mergeCell ref="C38:D38"/>
    <mergeCell ref="B40:G40"/>
    <mergeCell ref="B41:C41"/>
    <mergeCell ref="E41:G41"/>
    <mergeCell ref="B34:D34"/>
    <mergeCell ref="C35:D35"/>
    <mergeCell ref="C36:D36"/>
    <mergeCell ref="C37:D37"/>
    <mergeCell ref="C53:D53"/>
    <mergeCell ref="C54:D54"/>
    <mergeCell ref="B43:G43"/>
    <mergeCell ref="B44:C44"/>
    <mergeCell ref="E44:G44"/>
    <mergeCell ref="B48:C48"/>
    <mergeCell ref="E48:G48"/>
    <mergeCell ref="B51:D51"/>
    <mergeCell ref="C52:D52"/>
    <mergeCell ref="B45:C45"/>
    <mergeCell ref="E45:G45"/>
    <mergeCell ref="B46:G46"/>
    <mergeCell ref="B47:C47"/>
    <mergeCell ref="E47:G47"/>
    <mergeCell ref="B63:G63"/>
    <mergeCell ref="B64:C64"/>
    <mergeCell ref="E64:G64"/>
    <mergeCell ref="C55:D55"/>
    <mergeCell ref="B57:G57"/>
    <mergeCell ref="B60:G60"/>
    <mergeCell ref="B61:C61"/>
    <mergeCell ref="E61:G61"/>
    <mergeCell ref="B62:C62"/>
    <mergeCell ref="E62:G62"/>
    <mergeCell ref="B58:C58"/>
    <mergeCell ref="E58:G58"/>
    <mergeCell ref="B59:C59"/>
    <mergeCell ref="E59:G59"/>
    <mergeCell ref="B75:C75"/>
    <mergeCell ref="E75:G75"/>
    <mergeCell ref="B65:C65"/>
    <mergeCell ref="E65:G65"/>
    <mergeCell ref="C71:D71"/>
    <mergeCell ref="B73:G73"/>
    <mergeCell ref="B74:C74"/>
    <mergeCell ref="E74:G74"/>
    <mergeCell ref="B67:D67"/>
    <mergeCell ref="C68:D68"/>
    <mergeCell ref="C69:D69"/>
    <mergeCell ref="C70:D70"/>
    <mergeCell ref="C85:D85"/>
    <mergeCell ref="C86:D86"/>
    <mergeCell ref="B76:G76"/>
    <mergeCell ref="B77:C77"/>
    <mergeCell ref="E77:G77"/>
    <mergeCell ref="B81:C81"/>
    <mergeCell ref="E81:G81"/>
    <mergeCell ref="B83:D83"/>
    <mergeCell ref="C84:D84"/>
    <mergeCell ref="B78:C78"/>
    <mergeCell ref="E78:G78"/>
    <mergeCell ref="B79:G79"/>
    <mergeCell ref="B80:C80"/>
    <mergeCell ref="E80:G80"/>
    <mergeCell ref="B95:G95"/>
    <mergeCell ref="B96:C96"/>
    <mergeCell ref="E96:G96"/>
    <mergeCell ref="C87:D87"/>
    <mergeCell ref="B89:G89"/>
    <mergeCell ref="B92:G92"/>
    <mergeCell ref="B93:C93"/>
    <mergeCell ref="E93:G93"/>
    <mergeCell ref="B94:C94"/>
    <mergeCell ref="E94:G94"/>
    <mergeCell ref="B90:C90"/>
    <mergeCell ref="E90:G90"/>
    <mergeCell ref="B91:C91"/>
    <mergeCell ref="E91:G91"/>
    <mergeCell ref="B108:C108"/>
    <mergeCell ref="E108:G108"/>
    <mergeCell ref="B97:C97"/>
    <mergeCell ref="E97:G97"/>
    <mergeCell ref="C104:D104"/>
    <mergeCell ref="B106:G106"/>
    <mergeCell ref="B107:C107"/>
    <mergeCell ref="E107:G107"/>
    <mergeCell ref="B100:D100"/>
    <mergeCell ref="C101:D101"/>
    <mergeCell ref="C102:D102"/>
    <mergeCell ref="C103:D103"/>
    <mergeCell ref="C118:D118"/>
    <mergeCell ref="C119:D119"/>
    <mergeCell ref="B109:G109"/>
    <mergeCell ref="B110:C110"/>
    <mergeCell ref="E110:G110"/>
    <mergeCell ref="B114:C114"/>
    <mergeCell ref="E114:G114"/>
    <mergeCell ref="B116:D116"/>
    <mergeCell ref="C117:D117"/>
    <mergeCell ref="B111:C111"/>
    <mergeCell ref="E111:G111"/>
    <mergeCell ref="B112:G112"/>
    <mergeCell ref="B113:C113"/>
    <mergeCell ref="E113:G113"/>
    <mergeCell ref="B128:G128"/>
    <mergeCell ref="B129:C129"/>
    <mergeCell ref="E129:G129"/>
    <mergeCell ref="C120:D120"/>
    <mergeCell ref="B122:G122"/>
    <mergeCell ref="B125:G125"/>
    <mergeCell ref="B126:C126"/>
    <mergeCell ref="E126:G126"/>
    <mergeCell ref="B127:C127"/>
    <mergeCell ref="E127:G127"/>
    <mergeCell ref="B123:C123"/>
    <mergeCell ref="E123:G123"/>
    <mergeCell ref="B124:C124"/>
    <mergeCell ref="E124:G124"/>
    <mergeCell ref="B141:C141"/>
    <mergeCell ref="E141:G141"/>
    <mergeCell ref="B130:C130"/>
    <mergeCell ref="E130:G130"/>
    <mergeCell ref="C137:D137"/>
    <mergeCell ref="B139:G139"/>
    <mergeCell ref="B140:C140"/>
    <mergeCell ref="E140:G140"/>
    <mergeCell ref="B133:D133"/>
    <mergeCell ref="C134:D134"/>
    <mergeCell ref="C135:D135"/>
    <mergeCell ref="C136:D136"/>
    <mergeCell ref="B153:G153"/>
    <mergeCell ref="B154:C154"/>
    <mergeCell ref="E154:G154"/>
    <mergeCell ref="B142:G142"/>
    <mergeCell ref="B143:C143"/>
    <mergeCell ref="E143:G143"/>
    <mergeCell ref="B155:C155"/>
    <mergeCell ref="E155:G155"/>
    <mergeCell ref="B144:G144"/>
    <mergeCell ref="B145:C145"/>
    <mergeCell ref="E145:G145"/>
    <mergeCell ref="B147:D147"/>
    <mergeCell ref="C148:D148"/>
    <mergeCell ref="C149:D149"/>
    <mergeCell ref="C150:D150"/>
    <mergeCell ref="C151:D151"/>
    <mergeCell ref="B159:G159"/>
    <mergeCell ref="B160:C160"/>
    <mergeCell ref="E160:G160"/>
    <mergeCell ref="B161:C161"/>
    <mergeCell ref="E161:G161"/>
    <mergeCell ref="B156:G156"/>
    <mergeCell ref="B157:C157"/>
    <mergeCell ref="E157:G157"/>
    <mergeCell ref="B158:C158"/>
    <mergeCell ref="E158:G158"/>
    <mergeCell ref="B174:C174"/>
    <mergeCell ref="E174:G174"/>
    <mergeCell ref="B164:D164"/>
    <mergeCell ref="C165:D165"/>
    <mergeCell ref="E175:G175"/>
    <mergeCell ref="C166:D166"/>
    <mergeCell ref="C167:D167"/>
    <mergeCell ref="C168:D168"/>
    <mergeCell ref="B170:G170"/>
    <mergeCell ref="B171:C171"/>
    <mergeCell ref="E171:G171"/>
    <mergeCell ref="B172:C172"/>
    <mergeCell ref="E172:G172"/>
    <mergeCell ref="B173:G173"/>
    <mergeCell ref="C182:D182"/>
    <mergeCell ref="C183:D183"/>
    <mergeCell ref="C184:D184"/>
    <mergeCell ref="B175:C175"/>
    <mergeCell ref="B186:G186"/>
    <mergeCell ref="B187:C187"/>
    <mergeCell ref="E187:G187"/>
    <mergeCell ref="B176:G176"/>
    <mergeCell ref="B177:C177"/>
    <mergeCell ref="E177:G177"/>
    <mergeCell ref="B178:C178"/>
    <mergeCell ref="E178:G178"/>
    <mergeCell ref="B180:D180"/>
    <mergeCell ref="C181:D181"/>
    <mergeCell ref="B192:G192"/>
    <mergeCell ref="B193:C193"/>
    <mergeCell ref="E193:G193"/>
    <mergeCell ref="B194:C194"/>
    <mergeCell ref="E194:G194"/>
    <mergeCell ref="B191:C191"/>
    <mergeCell ref="E191:G191"/>
    <mergeCell ref="B188:C188"/>
    <mergeCell ref="E188:G188"/>
    <mergeCell ref="B189:G189"/>
    <mergeCell ref="B190:C190"/>
    <mergeCell ref="E190:G190"/>
  </mergeCells>
  <conditionalFormatting sqref="I2">
    <cfRule type="expression" priority="22" dxfId="0">
      <formula>ISERROR(I2)</formula>
    </cfRule>
  </conditionalFormatting>
  <conditionalFormatting sqref="I3:I5">
    <cfRule type="expression" priority="21" dxfId="0">
      <formula>ISERROR(I3)</formula>
    </cfRule>
  </conditionalFormatting>
  <conditionalFormatting sqref="I19">
    <cfRule type="expression" priority="20" dxfId="0">
      <formula>ISERROR(I19)</formula>
    </cfRule>
  </conditionalFormatting>
  <conditionalFormatting sqref="I20:I22">
    <cfRule type="expression" priority="19" dxfId="0">
      <formula>ISERROR(I20)</formula>
    </cfRule>
  </conditionalFormatting>
  <conditionalFormatting sqref="I35">
    <cfRule type="expression" priority="18" dxfId="0">
      <formula>ISERROR(I35)</formula>
    </cfRule>
  </conditionalFormatting>
  <conditionalFormatting sqref="I36:I38">
    <cfRule type="expression" priority="17" dxfId="0">
      <formula>ISERROR(I36)</formula>
    </cfRule>
  </conditionalFormatting>
  <conditionalFormatting sqref="I52">
    <cfRule type="expression" priority="16" dxfId="0">
      <formula>ISERROR(I52)</formula>
    </cfRule>
  </conditionalFormatting>
  <conditionalFormatting sqref="I53:I55">
    <cfRule type="expression" priority="15" dxfId="0">
      <formula>ISERROR(I53)</formula>
    </cfRule>
  </conditionalFormatting>
  <conditionalFormatting sqref="I68">
    <cfRule type="expression" priority="14" dxfId="0">
      <formula>ISERROR(I68)</formula>
    </cfRule>
  </conditionalFormatting>
  <conditionalFormatting sqref="I69:I71">
    <cfRule type="expression" priority="13" dxfId="0">
      <formula>ISERROR(I69)</formula>
    </cfRule>
  </conditionalFormatting>
  <conditionalFormatting sqref="I84">
    <cfRule type="expression" priority="12" dxfId="0">
      <formula>ISERROR(I84)</formula>
    </cfRule>
  </conditionalFormatting>
  <conditionalFormatting sqref="I85:I87">
    <cfRule type="expression" priority="11" dxfId="0">
      <formula>ISERROR(I85)</formula>
    </cfRule>
  </conditionalFormatting>
  <conditionalFormatting sqref="I101">
    <cfRule type="expression" priority="10" dxfId="0">
      <formula>ISERROR(I101)</formula>
    </cfRule>
  </conditionalFormatting>
  <conditionalFormatting sqref="I102:I104">
    <cfRule type="expression" priority="9" dxfId="0">
      <formula>ISERROR(I102)</formula>
    </cfRule>
  </conditionalFormatting>
  <conditionalFormatting sqref="I117">
    <cfRule type="expression" priority="8" dxfId="0">
      <formula>ISERROR(I117)</formula>
    </cfRule>
  </conditionalFormatting>
  <conditionalFormatting sqref="I118:I120">
    <cfRule type="expression" priority="7" dxfId="0">
      <formula>ISERROR(I118)</formula>
    </cfRule>
  </conditionalFormatting>
  <conditionalFormatting sqref="I148">
    <cfRule type="expression" priority="6" dxfId="0">
      <formula>ISERROR(I148)</formula>
    </cfRule>
  </conditionalFormatting>
  <conditionalFormatting sqref="I149:I151">
    <cfRule type="expression" priority="5" dxfId="0">
      <formula>ISERROR(I149)</formula>
    </cfRule>
  </conditionalFormatting>
  <conditionalFormatting sqref="I165">
    <cfRule type="expression" priority="4" dxfId="0">
      <formula>ISERROR(I165)</formula>
    </cfRule>
  </conditionalFormatting>
  <conditionalFormatting sqref="I166:I168">
    <cfRule type="expression" priority="3" dxfId="0">
      <formula>ISERROR(I166)</formula>
    </cfRule>
  </conditionalFormatting>
  <conditionalFormatting sqref="I181">
    <cfRule type="expression" priority="2" dxfId="0">
      <formula>ISERROR(I181)</formula>
    </cfRule>
  </conditionalFormatting>
  <conditionalFormatting sqref="I182:I184">
    <cfRule type="expression" priority="1" dxfId="0">
      <formula>ISERROR(I182)</formula>
    </cfRule>
  </conditionalFormatting>
  <printOptions horizontalCentered="1" vertic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tabColor theme="3"/>
  </sheetPr>
  <dimension ref="A1:M19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28" customWidth="1"/>
    <col min="2" max="2" width="4.00390625" style="0" bestFit="1" customWidth="1"/>
    <col min="3" max="3" width="32.7109375" style="0" customWidth="1"/>
    <col min="4" max="4" width="1.7109375" style="0" customWidth="1"/>
    <col min="5" max="13" width="11.7109375" style="0" customWidth="1"/>
  </cols>
  <sheetData>
    <row r="1" spans="1:11" ht="42" customHeight="1" thickBot="1">
      <c r="A1" s="28">
        <v>1</v>
      </c>
      <c r="B1" s="84" t="s">
        <v>424</v>
      </c>
      <c r="C1" s="75"/>
      <c r="D1" s="76"/>
      <c r="E1" s="13" t="str">
        <f>C2</f>
        <v>Žydyk Roman (Sokol Ostředek)</v>
      </c>
      <c r="F1" s="14" t="str">
        <f>C3</f>
        <v>Doskočil Matěj (TTC Říčany)</v>
      </c>
      <c r="G1" s="14" t="str">
        <f>C4</f>
        <v>Hnízdil Tomáš (TJ Záluží)</v>
      </c>
      <c r="H1" s="14" t="str">
        <f>C5</f>
        <v>Klem Ondřej (TJ Sokol Chlístovice)</v>
      </c>
      <c r="I1" s="13" t="s">
        <v>280</v>
      </c>
      <c r="J1" s="14" t="s">
        <v>281</v>
      </c>
      <c r="K1" s="15" t="s">
        <v>282</v>
      </c>
    </row>
    <row r="2" spans="1:11" ht="15">
      <c r="A2" s="28" t="str">
        <f>CONCATENATE($A$1,"_",K2)</f>
        <v>1_1</v>
      </c>
      <c r="B2" s="38">
        <v>86</v>
      </c>
      <c r="C2" s="77" t="str">
        <f>CONCATENATE(VLOOKUP(B2,'28_9'!A:D,2,0)," (",VLOOKUP(B2,'28_9'!A:E,3,0),")")</f>
        <v>Žydyk Roman (Sokol Ostředek)</v>
      </c>
      <c r="D2" s="78"/>
      <c r="E2" s="17" t="s">
        <v>279</v>
      </c>
      <c r="F2" s="18" t="str">
        <f>M12</f>
        <v>3:0</v>
      </c>
      <c r="G2" s="18" t="str">
        <f>CONCATENATE(RIGHT(E4,1),MID(E4,2,1),LEFT(E4,1))</f>
        <v>3:1</v>
      </c>
      <c r="H2" s="18" t="str">
        <f>M8</f>
        <v>3:0</v>
      </c>
      <c r="I2" s="19" t="str">
        <f>CONCATENATE(LEFT(F2,1)+LEFT(G2,1)+LEFT(H2,1),":",RIGHT(F2,1)+RIGHT(G2,1)+RIGHT(H2,1))</f>
        <v>9:1</v>
      </c>
      <c r="J2" s="18">
        <f>IF(ISERROR(I2),"",IF(LEFT(F2,1)="3",2,1)+IF(LEFT(G2,1)="3",2,1)+IF(LEFT(H2,1)="3",2,1))</f>
        <v>6</v>
      </c>
      <c r="K2" s="22">
        <v>1</v>
      </c>
    </row>
    <row r="3" spans="1:12" ht="15">
      <c r="A3" s="28" t="str">
        <f>CONCATENATE($A$1,"_",K3)</f>
        <v>1_3</v>
      </c>
      <c r="B3" s="38">
        <v>93</v>
      </c>
      <c r="C3" s="79" t="str">
        <f>CONCATENATE(VLOOKUP(B3,'28_9'!A:D,2,0)," (",VLOOKUP(B3,'28_9'!A:E,3,0),")")</f>
        <v>Doskočil Matěj (TTC Říčany)</v>
      </c>
      <c r="D3" s="80"/>
      <c r="E3" s="11" t="str">
        <f>CONCATENATE(RIGHT(F2,1),MID(F2,2,1),LEFT(F2,1))</f>
        <v>0:3</v>
      </c>
      <c r="F3" s="3" t="s">
        <v>279</v>
      </c>
      <c r="G3" s="4" t="str">
        <f>M9</f>
        <v>0:3</v>
      </c>
      <c r="H3" s="4" t="str">
        <f>M14</f>
        <v>3:0</v>
      </c>
      <c r="I3" s="5" t="str">
        <f>CONCATENATE(LEFT(E3,1)+LEFT(G3,1)+LEFT(H3,1),":",RIGHT(E3,1)+RIGHT(G3,1)+RIGHT(H3,1))</f>
        <v>3:6</v>
      </c>
      <c r="J3" s="4">
        <f>IF(ISERROR(I3),"",IF(LEFT(E3,1)="3",2,1)+IF(LEFT(G3,1)="3",2,1)+IF(LEFT(H3,1)="3",2,1))</f>
        <v>4</v>
      </c>
      <c r="K3" s="23">
        <v>3</v>
      </c>
      <c r="L3" s="55" t="s">
        <v>589</v>
      </c>
    </row>
    <row r="4" spans="1:12" ht="15">
      <c r="A4" s="28" t="str">
        <f>CONCATENATE($A$1,"_",K4)</f>
        <v>1_2</v>
      </c>
      <c r="B4" s="38">
        <v>94</v>
      </c>
      <c r="C4" s="79" t="str">
        <f>CONCATENATE(VLOOKUP(B4,'28_9'!A:D,2,0)," (",VLOOKUP(B4,'28_9'!A:E,3,0),")")</f>
        <v>Hnízdil Tomáš (TJ Záluží)</v>
      </c>
      <c r="D4" s="80"/>
      <c r="E4" s="11" t="str">
        <f>M15</f>
        <v>1:3</v>
      </c>
      <c r="F4" s="4" t="str">
        <f>CONCATENATE(RIGHT(G3,1),MID(G3,2,1),LEFT(G3,1))</f>
        <v>3:0</v>
      </c>
      <c r="G4" s="3" t="s">
        <v>279</v>
      </c>
      <c r="H4" s="4" t="str">
        <f>CONCATENATE(RIGHT(G5,1),MID(G5,2,1),LEFT(G5,1))</f>
        <v>1:3</v>
      </c>
      <c r="I4" s="5" t="str">
        <f>CONCATENATE(LEFT(E4,1)+LEFT(F4,1)+LEFT(H4,1),":",RIGHT(E4,1)+RIGHT(F4,1)+RIGHT(H4,1))</f>
        <v>5:6</v>
      </c>
      <c r="J4" s="4">
        <f>IF(ISERROR(I4),"",IF(LEFT(E4,1)="3",2,1)+IF(LEFT(F4,1)="3",2,1)+IF(LEFT(H4,1)="3",2,1))</f>
        <v>4</v>
      </c>
      <c r="K4" s="23">
        <v>2</v>
      </c>
      <c r="L4" s="55" t="s">
        <v>588</v>
      </c>
    </row>
    <row r="5" spans="1:12" ht="15.75" thickBot="1">
      <c r="A5" s="28" t="str">
        <f>CONCATENATE($A$1,"_",K5)</f>
        <v>1_4</v>
      </c>
      <c r="B5" s="38">
        <v>103</v>
      </c>
      <c r="C5" s="72" t="str">
        <f>CONCATENATE(VLOOKUP(B5,'28_9'!A:D,2,0)," (",VLOOKUP(B5,'28_9'!A:E,3,0),")")</f>
        <v>Klem Ondřej (TJ Sokol Chlístovice)</v>
      </c>
      <c r="D5" s="73"/>
      <c r="E5" s="12" t="str">
        <f>CONCATENATE(RIGHT(H2,1),MID(H2,2,1),LEFT(H2,1))</f>
        <v>0:3</v>
      </c>
      <c r="F5" s="6" t="str">
        <f>CONCATENATE(RIGHT(H3,1),MID(H3,2,1),LEFT(H3,1))</f>
        <v>0:3</v>
      </c>
      <c r="G5" s="6" t="str">
        <f>M11</f>
        <v>3:1</v>
      </c>
      <c r="H5" s="7" t="s">
        <v>279</v>
      </c>
      <c r="I5" s="8" t="str">
        <f>CONCATENATE(LEFT(E5,1)+LEFT(F5,1)+LEFT(G5,1),":",RIGHT(E5,1)+RIGHT(F5,1)+RIGHT(G5,1))</f>
        <v>3:7</v>
      </c>
      <c r="J5" s="6">
        <f>IF(ISERROR(I5),"",IF(LEFT(E5,1)="3",2,1)+IF(LEFT(F5,1)="3",2,1)+IF(LEFT(G5,1)="3",2,1))</f>
        <v>4</v>
      </c>
      <c r="K5" s="24">
        <v>4</v>
      </c>
      <c r="L5" s="55" t="s">
        <v>587</v>
      </c>
    </row>
    <row r="6" ht="15.75" customHeight="1"/>
    <row r="7" spans="2:13" ht="15">
      <c r="B7" s="70" t="s">
        <v>283</v>
      </c>
      <c r="C7" s="70"/>
      <c r="D7" s="70"/>
      <c r="E7" s="70"/>
      <c r="F7" s="70"/>
      <c r="G7" s="70"/>
      <c r="H7" s="9" t="s">
        <v>284</v>
      </c>
      <c r="I7" s="9" t="s">
        <v>285</v>
      </c>
      <c r="J7" s="9" t="s">
        <v>286</v>
      </c>
      <c r="K7" s="9" t="s">
        <v>287</v>
      </c>
      <c r="L7" s="9" t="s">
        <v>288</v>
      </c>
      <c r="M7" s="9" t="s">
        <v>289</v>
      </c>
    </row>
    <row r="8" spans="2:13" ht="15">
      <c r="B8" s="71" t="str">
        <f>C2</f>
        <v>Žydyk Roman (Sokol Ostředek)</v>
      </c>
      <c r="C8" s="71"/>
      <c r="D8" s="10" t="s">
        <v>290</v>
      </c>
      <c r="E8" s="69" t="str">
        <f>C5</f>
        <v>Klem Ondřej (TJ Sokol Chlístovice)</v>
      </c>
      <c r="F8" s="69"/>
      <c r="G8" s="69"/>
      <c r="H8" s="25">
        <v>4</v>
      </c>
      <c r="I8" s="25">
        <v>4</v>
      </c>
      <c r="J8" s="25">
        <v>4</v>
      </c>
      <c r="K8" s="25"/>
      <c r="L8" s="25"/>
      <c r="M8" s="10" t="str">
        <f>IF(H8="","",IF(AND(K8="",J8&lt;0),"0:3",IF(AND(K8="",J8&gt;=0),"3:0",IF(AND(L8="",K8&lt;0),"1:3",IF(AND(L8="",K8&gt;=0),"3:1",IF(L8&lt;0,"2:3","3:2"))))))</f>
        <v>3:0</v>
      </c>
    </row>
    <row r="9" spans="2:13" ht="15">
      <c r="B9" s="69" t="str">
        <f>C3</f>
        <v>Doskočil Matěj (TTC Říčany)</v>
      </c>
      <c r="C9" s="69" t="e">
        <f>#REF!</f>
        <v>#REF!</v>
      </c>
      <c r="D9" s="10" t="s">
        <v>290</v>
      </c>
      <c r="E9" s="69" t="str">
        <f>C4</f>
        <v>Hnízdil Tomáš (TJ Záluží)</v>
      </c>
      <c r="F9" s="69" t="str">
        <f>C4</f>
        <v>Hnízdil Tomáš (TJ Záluží)</v>
      </c>
      <c r="G9" s="69"/>
      <c r="H9" s="25">
        <v>-9</v>
      </c>
      <c r="I9" s="25">
        <v>-6</v>
      </c>
      <c r="J9" s="25">
        <v>-9</v>
      </c>
      <c r="K9" s="25"/>
      <c r="L9" s="25"/>
      <c r="M9" s="10" t="str">
        <f>IF(H9="","",IF(AND(K9="",J9&lt;0),"0:3",IF(AND(K9="",J9&gt;=0),"3:0",IF(AND(L9="",K9&lt;0),"1:3",IF(AND(L9="",K9&gt;=0),"3:1",IF(L9&lt;0,"2:3","3:2"))))))</f>
        <v>0:3</v>
      </c>
    </row>
    <row r="10" spans="2:13" ht="15">
      <c r="B10" s="70" t="s">
        <v>291</v>
      </c>
      <c r="C10" s="70"/>
      <c r="D10" s="70"/>
      <c r="E10" s="70"/>
      <c r="F10" s="70"/>
      <c r="G10" s="70"/>
      <c r="H10" s="9" t="s">
        <v>284</v>
      </c>
      <c r="I10" s="9" t="s">
        <v>285</v>
      </c>
      <c r="J10" s="9" t="s">
        <v>286</v>
      </c>
      <c r="K10" s="9" t="s">
        <v>287</v>
      </c>
      <c r="L10" s="9" t="s">
        <v>288</v>
      </c>
      <c r="M10" s="9" t="s">
        <v>289</v>
      </c>
    </row>
    <row r="11" spans="2:13" ht="15">
      <c r="B11" s="69" t="str">
        <f>C5</f>
        <v>Klem Ondřej (TJ Sokol Chlístovice)</v>
      </c>
      <c r="C11" s="69" t="str">
        <f>C5</f>
        <v>Klem Ondřej (TJ Sokol Chlístovice)</v>
      </c>
      <c r="D11" s="10" t="s">
        <v>290</v>
      </c>
      <c r="E11" s="69" t="str">
        <f>C4</f>
        <v>Hnízdil Tomáš (TJ Záluží)</v>
      </c>
      <c r="F11" s="69" t="str">
        <f>C4</f>
        <v>Hnízdil Tomáš (TJ Záluží)</v>
      </c>
      <c r="G11" s="69"/>
      <c r="H11" s="25">
        <v>5</v>
      </c>
      <c r="I11" s="25">
        <v>-9</v>
      </c>
      <c r="J11" s="25">
        <v>2</v>
      </c>
      <c r="K11" s="25">
        <v>8</v>
      </c>
      <c r="L11" s="25"/>
      <c r="M11" s="10" t="str">
        <f>IF(H11="","",IF(AND(K11="",J11&lt;0),"0:3",IF(AND(K11="",J11&gt;=0),"3:0",IF(AND(L11="",K11&lt;0),"1:3",IF(AND(L11="",K11&gt;=0),"3:1",IF(L11&lt;0,"2:3","3:2"))))))</f>
        <v>3:1</v>
      </c>
    </row>
    <row r="12" spans="2:13" ht="15">
      <c r="B12" s="71" t="str">
        <f>C2</f>
        <v>Žydyk Roman (Sokol Ostředek)</v>
      </c>
      <c r="C12" s="71" t="str">
        <f>C3</f>
        <v>Doskočil Matěj (TTC Říčany)</v>
      </c>
      <c r="D12" s="10" t="s">
        <v>290</v>
      </c>
      <c r="E12" s="69" t="str">
        <f>C3</f>
        <v>Doskočil Matěj (TTC Říčany)</v>
      </c>
      <c r="F12" s="69" t="str">
        <f>C3</f>
        <v>Doskočil Matěj (TTC Říčany)</v>
      </c>
      <c r="G12" s="69"/>
      <c r="H12" s="25">
        <v>6</v>
      </c>
      <c r="I12" s="25">
        <v>9</v>
      </c>
      <c r="J12" s="25">
        <v>13</v>
      </c>
      <c r="K12" s="25"/>
      <c r="L12" s="25"/>
      <c r="M12" s="10" t="str">
        <f>IF(H12="","",IF(AND(K12="",J12&lt;0),"0:3",IF(AND(K12="",J12&gt;=0),"3:0",IF(AND(L12="",K12&lt;0),"1:3",IF(AND(L12="",K12&gt;=0),"3:1",IF(L12&lt;0,"2:3","3:2"))))))</f>
        <v>3:0</v>
      </c>
    </row>
    <row r="13" spans="2:13" ht="15">
      <c r="B13" s="70" t="s">
        <v>292</v>
      </c>
      <c r="C13" s="70"/>
      <c r="D13" s="70"/>
      <c r="E13" s="70"/>
      <c r="F13" s="70"/>
      <c r="G13" s="70"/>
      <c r="H13" s="9" t="s">
        <v>284</v>
      </c>
      <c r="I13" s="9" t="s">
        <v>285</v>
      </c>
      <c r="J13" s="9" t="s">
        <v>286</v>
      </c>
      <c r="K13" s="9" t="s">
        <v>287</v>
      </c>
      <c r="L13" s="9" t="s">
        <v>288</v>
      </c>
      <c r="M13" s="9" t="s">
        <v>289</v>
      </c>
    </row>
    <row r="14" spans="2:13" ht="15">
      <c r="B14" s="69" t="str">
        <f>C3</f>
        <v>Doskočil Matěj (TTC Říčany)</v>
      </c>
      <c r="C14" s="69" t="e">
        <f>#REF!</f>
        <v>#REF!</v>
      </c>
      <c r="D14" s="10" t="s">
        <v>290</v>
      </c>
      <c r="E14" s="69" t="str">
        <f>C5</f>
        <v>Klem Ondřej (TJ Sokol Chlístovice)</v>
      </c>
      <c r="F14" s="69" t="str">
        <f>C5</f>
        <v>Klem Ondřej (TJ Sokol Chlístovice)</v>
      </c>
      <c r="G14" s="69"/>
      <c r="H14" s="25">
        <v>3</v>
      </c>
      <c r="I14" s="25">
        <v>11</v>
      </c>
      <c r="J14" s="25">
        <v>5</v>
      </c>
      <c r="K14" s="25"/>
      <c r="L14" s="25"/>
      <c r="M14" s="10" t="str">
        <f>IF(H14="","",IF(AND(K14="",J14&lt;0),"0:3",IF(AND(K14="",J14&gt;=0),"3:0",IF(AND(L14="",K14&lt;0),"1:3",IF(AND(L14="",K14&gt;=0),"3:1",IF(L14&lt;0,"2:3","3:2"))))))</f>
        <v>3:0</v>
      </c>
    </row>
    <row r="15" spans="2:13" ht="15">
      <c r="B15" s="69" t="str">
        <f>C4</f>
        <v>Hnízdil Tomáš (TJ Záluží)</v>
      </c>
      <c r="C15" s="69" t="e">
        <f>#REF!</f>
        <v>#REF!</v>
      </c>
      <c r="D15" s="10" t="s">
        <v>290</v>
      </c>
      <c r="E15" s="71" t="str">
        <f>C2</f>
        <v>Žydyk Roman (Sokol Ostředek)</v>
      </c>
      <c r="F15" s="71" t="str">
        <f>C2</f>
        <v>Žydyk Roman (Sokol Ostředek)</v>
      </c>
      <c r="G15" s="71"/>
      <c r="H15" s="25">
        <v>8</v>
      </c>
      <c r="I15" s="25">
        <v>-5</v>
      </c>
      <c r="J15" s="25">
        <v>-6</v>
      </c>
      <c r="K15" s="25">
        <v>-1</v>
      </c>
      <c r="L15" s="25"/>
      <c r="M15" s="10" t="str">
        <f>IF(H15="","",IF(AND(K15="",J15&lt;0),"0:3",IF(AND(K15="",J15&gt;=0),"3:0",IF(AND(L15="",K15&lt;0),"1:3",IF(AND(L15="",K15&gt;=0),"3:1",IF(L15&lt;0,"2:3","3:2"))))))</f>
        <v>1:3</v>
      </c>
    </row>
    <row r="16" spans="2:13" ht="15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="27" customFormat="1" ht="15.75" customHeight="1" thickBot="1">
      <c r="A17" s="29"/>
    </row>
    <row r="18" spans="1:11" ht="42" customHeight="1" thickBot="1">
      <c r="A18" s="28">
        <v>2</v>
      </c>
      <c r="B18" s="74" t="s">
        <v>425</v>
      </c>
      <c r="C18" s="75"/>
      <c r="D18" s="76"/>
      <c r="E18" s="13" t="str">
        <f>C19</f>
        <v>Moravcová Alena (TJ Sokol Lány)</v>
      </c>
      <c r="F18" s="14" t="str">
        <f>C20</f>
        <v>Kotrč Josef (TJ Dynamo Nelahozeves)</v>
      </c>
      <c r="G18" s="14" t="str">
        <f>C21</f>
        <v>Petrovský Jakub (TSM Kladno)</v>
      </c>
      <c r="H18" s="14" t="str">
        <f>C22</f>
        <v>Podlena Lukáš (TTC Příbram)</v>
      </c>
      <c r="I18" s="13" t="s">
        <v>280</v>
      </c>
      <c r="J18" s="14" t="s">
        <v>281</v>
      </c>
      <c r="K18" s="15" t="s">
        <v>282</v>
      </c>
    </row>
    <row r="19" spans="1:12" ht="15">
      <c r="A19" s="28" t="str">
        <f>CONCATENATE($A$18,"_",K19)</f>
        <v>2_1</v>
      </c>
      <c r="B19" s="38">
        <v>87</v>
      </c>
      <c r="C19" s="77" t="str">
        <f>CONCATENATE(VLOOKUP(B19,'28_9'!A:D,2,0)," (",VLOOKUP(B19,'28_9'!A:E,3,0),")")</f>
        <v>Moravcová Alena (TJ Sokol Lány)</v>
      </c>
      <c r="D19" s="78"/>
      <c r="E19" s="17" t="s">
        <v>279</v>
      </c>
      <c r="F19" s="18" t="str">
        <f>M29</f>
        <v>3:0</v>
      </c>
      <c r="G19" s="18" t="str">
        <f>CONCATENATE(RIGHT(E21,1),MID(E21,2,1),LEFT(E21,1))</f>
        <v>3:1</v>
      </c>
      <c r="H19" s="18" t="str">
        <f>M25</f>
        <v>3:2</v>
      </c>
      <c r="I19" s="19" t="str">
        <f>CONCATENATE(LEFT(F19,1)+LEFT(G19,1)+LEFT(H19,1),":",RIGHT(F19,1)+RIGHT(G19,1)+RIGHT(H19,1))</f>
        <v>9:3</v>
      </c>
      <c r="J19" s="18">
        <f>IF(ISERROR(I19),"",IF(LEFT(F19,1)="3",2,1)+IF(LEFT(G19,1)="3",2,1)+IF(LEFT(H19,1)="3",2,1))</f>
        <v>6</v>
      </c>
      <c r="K19" s="22">
        <v>1</v>
      </c>
      <c r="L19" s="55"/>
    </row>
    <row r="20" spans="1:11" ht="15">
      <c r="A20" s="28" t="str">
        <f>CONCATENATE($A$18,"_",K20)</f>
        <v>2_4</v>
      </c>
      <c r="B20" s="38">
        <v>92</v>
      </c>
      <c r="C20" s="79" t="str">
        <f>CONCATENATE(VLOOKUP(B20,'28_9'!A:D,2,0)," (",VLOOKUP(B20,'28_9'!A:E,3,0),")")</f>
        <v>Kotrč Josef (TJ Dynamo Nelahozeves)</v>
      </c>
      <c r="D20" s="80"/>
      <c r="E20" s="11" t="str">
        <f>CONCATENATE(RIGHT(F19,1),MID(F19,2,1),LEFT(F19,1))</f>
        <v>0:3</v>
      </c>
      <c r="F20" s="3" t="s">
        <v>279</v>
      </c>
      <c r="G20" s="4" t="str">
        <f>M26</f>
        <v>0:3</v>
      </c>
      <c r="H20" s="4" t="str">
        <f>M31</f>
        <v>0:3</v>
      </c>
      <c r="I20" s="5" t="str">
        <f>CONCATENATE(LEFT(E20,1)+LEFT(G20,1)+LEFT(H20,1),":",RIGHT(E20,1)+RIGHT(G20,1)+RIGHT(H20,1))</f>
        <v>0:9</v>
      </c>
      <c r="J20" s="4">
        <f>IF(ISERROR(I20),"",IF(LEFT(E20,1)="3",2,1)+IF(LEFT(G20,1)="3",2,1)+IF(LEFT(H20,1)="3",2,1))</f>
        <v>3</v>
      </c>
      <c r="K20" s="23">
        <v>4</v>
      </c>
    </row>
    <row r="21" spans="1:12" ht="15">
      <c r="A21" s="28" t="str">
        <f>CONCATENATE($A$18,"_",K21)</f>
        <v>2_3</v>
      </c>
      <c r="B21" s="38">
        <v>95</v>
      </c>
      <c r="C21" s="79" t="str">
        <f>CONCATENATE(VLOOKUP(B21,'28_9'!A:D,2,0)," (",VLOOKUP(B21,'28_9'!A:E,3,0),")")</f>
        <v>Petrovský Jakub (TSM Kladno)</v>
      </c>
      <c r="D21" s="80"/>
      <c r="E21" s="11" t="str">
        <f>M32</f>
        <v>1:3</v>
      </c>
      <c r="F21" s="4" t="str">
        <f>CONCATENATE(RIGHT(G20,1),MID(G20,2,1),LEFT(G20,1))</f>
        <v>3:0</v>
      </c>
      <c r="G21" s="3" t="s">
        <v>279</v>
      </c>
      <c r="H21" s="4" t="str">
        <f>CONCATENATE(RIGHT(G22,1),MID(G22,2,1),LEFT(G22,1))</f>
        <v>1:3</v>
      </c>
      <c r="I21" s="5" t="str">
        <f>CONCATENATE(LEFT(E21,1)+LEFT(F21,1)+LEFT(H21,1),":",RIGHT(E21,1)+RIGHT(F21,1)+RIGHT(H21,1))</f>
        <v>5:6</v>
      </c>
      <c r="J21" s="4">
        <f>IF(ISERROR(I21),"",IF(LEFT(E21,1)="3",2,1)+IF(LEFT(F21,1)="3",2,1)+IF(LEFT(H21,1)="3",2,1))</f>
        <v>4</v>
      </c>
      <c r="K21" s="23">
        <v>3</v>
      </c>
      <c r="L21" s="55"/>
    </row>
    <row r="22" spans="1:12" ht="15.75" thickBot="1">
      <c r="A22" s="28" t="str">
        <f>CONCATENATE($A$18,"_",K22)</f>
        <v>2_2</v>
      </c>
      <c r="B22" s="38">
        <v>99</v>
      </c>
      <c r="C22" s="72" t="str">
        <f>CONCATENATE(VLOOKUP(B22,'28_9'!A:D,2,0)," (",VLOOKUP(B22,'28_9'!A:E,3,0),")")</f>
        <v>Podlena Lukáš (TTC Příbram)</v>
      </c>
      <c r="D22" s="73"/>
      <c r="E22" s="12" t="str">
        <f>CONCATENATE(RIGHT(H19,1),MID(H19,2,1),LEFT(H19,1))</f>
        <v>2:3</v>
      </c>
      <c r="F22" s="6" t="str">
        <f>CONCATENATE(RIGHT(H20,1),MID(H20,2,1),LEFT(H20,1))</f>
        <v>3:0</v>
      </c>
      <c r="G22" s="6" t="str">
        <f>M28</f>
        <v>3:1</v>
      </c>
      <c r="H22" s="7" t="s">
        <v>279</v>
      </c>
      <c r="I22" s="8" t="str">
        <f>CONCATENATE(LEFT(E22,1)+LEFT(F22,1)+LEFT(G22,1),":",RIGHT(E22,1)+RIGHT(F22,1)+RIGHT(G22,1))</f>
        <v>8:4</v>
      </c>
      <c r="J22" s="6">
        <f>IF(ISERROR(I22),"",IF(LEFT(E22,1)="3",2,1)+IF(LEFT(F22,1)="3",2,1)+IF(LEFT(G22,1)="3",2,1))</f>
        <v>5</v>
      </c>
      <c r="K22" s="24">
        <v>2</v>
      </c>
      <c r="L22" s="55"/>
    </row>
    <row r="23" ht="15.75" customHeight="1"/>
    <row r="24" spans="2:13" ht="15">
      <c r="B24" s="70" t="s">
        <v>283</v>
      </c>
      <c r="C24" s="70"/>
      <c r="D24" s="70"/>
      <c r="E24" s="70"/>
      <c r="F24" s="70"/>
      <c r="G24" s="70"/>
      <c r="H24" s="9" t="s">
        <v>284</v>
      </c>
      <c r="I24" s="9" t="s">
        <v>285</v>
      </c>
      <c r="J24" s="9" t="s">
        <v>286</v>
      </c>
      <c r="K24" s="9" t="s">
        <v>287</v>
      </c>
      <c r="L24" s="9" t="s">
        <v>288</v>
      </c>
      <c r="M24" s="9" t="s">
        <v>289</v>
      </c>
    </row>
    <row r="25" spans="2:13" ht="15">
      <c r="B25" s="69" t="str">
        <f>C19</f>
        <v>Moravcová Alena (TJ Sokol Lány)</v>
      </c>
      <c r="C25" s="69"/>
      <c r="D25" s="10" t="s">
        <v>290</v>
      </c>
      <c r="E25" s="69" t="str">
        <f>C22</f>
        <v>Podlena Lukáš (TTC Příbram)</v>
      </c>
      <c r="F25" s="69"/>
      <c r="G25" s="69"/>
      <c r="H25" s="25">
        <v>3</v>
      </c>
      <c r="I25" s="25">
        <v>7</v>
      </c>
      <c r="J25" s="25">
        <v>-7</v>
      </c>
      <c r="K25" s="25">
        <v>-8</v>
      </c>
      <c r="L25" s="25">
        <v>13</v>
      </c>
      <c r="M25" s="10" t="str">
        <f>IF(H25="","",IF(AND(K25="",J25&lt;0),"0:3",IF(AND(K25="",J25&gt;=0),"3:0",IF(AND(L25="",K25&lt;0),"1:3",IF(AND(L25="",K25&gt;=0),"3:1",IF(L25&lt;0,"2:3","3:2"))))))</f>
        <v>3:2</v>
      </c>
    </row>
    <row r="26" spans="2:13" ht="15">
      <c r="B26" s="69" t="str">
        <f>C20</f>
        <v>Kotrč Josef (TJ Dynamo Nelahozeves)</v>
      </c>
      <c r="C26" s="69" t="e">
        <f>#REF!</f>
        <v>#REF!</v>
      </c>
      <c r="D26" s="10" t="s">
        <v>290</v>
      </c>
      <c r="E26" s="69" t="str">
        <f>C21</f>
        <v>Petrovský Jakub (TSM Kladno)</v>
      </c>
      <c r="F26" s="69" t="str">
        <f>C21</f>
        <v>Petrovský Jakub (TSM Kladno)</v>
      </c>
      <c r="G26" s="69"/>
      <c r="H26" s="25">
        <v>-11</v>
      </c>
      <c r="I26" s="25">
        <v>-5</v>
      </c>
      <c r="J26" s="25">
        <v>-10</v>
      </c>
      <c r="K26" s="25"/>
      <c r="L26" s="25"/>
      <c r="M26" s="10" t="str">
        <f>IF(H26="","",IF(AND(K26="",J26&lt;0),"0:3",IF(AND(K26="",J26&gt;=0),"3:0",IF(AND(L26="",K26&lt;0),"1:3",IF(AND(L26="",K26&gt;=0),"3:1",IF(L26&lt;0,"2:3","3:2"))))))</f>
        <v>0:3</v>
      </c>
    </row>
    <row r="27" spans="2:13" ht="15">
      <c r="B27" s="70" t="s">
        <v>291</v>
      </c>
      <c r="C27" s="70"/>
      <c r="D27" s="70"/>
      <c r="E27" s="70"/>
      <c r="F27" s="70"/>
      <c r="G27" s="70"/>
      <c r="H27" s="9" t="s">
        <v>284</v>
      </c>
      <c r="I27" s="9" t="s">
        <v>285</v>
      </c>
      <c r="J27" s="9" t="s">
        <v>286</v>
      </c>
      <c r="K27" s="9" t="s">
        <v>287</v>
      </c>
      <c r="L27" s="9" t="s">
        <v>288</v>
      </c>
      <c r="M27" s="9" t="s">
        <v>289</v>
      </c>
    </row>
    <row r="28" spans="2:13" ht="15">
      <c r="B28" s="69" t="str">
        <f>C22</f>
        <v>Podlena Lukáš (TTC Příbram)</v>
      </c>
      <c r="C28" s="69" t="str">
        <f>C22</f>
        <v>Podlena Lukáš (TTC Příbram)</v>
      </c>
      <c r="D28" s="10" t="s">
        <v>290</v>
      </c>
      <c r="E28" s="69" t="str">
        <f>C21</f>
        <v>Petrovský Jakub (TSM Kladno)</v>
      </c>
      <c r="F28" s="69" t="str">
        <f>C21</f>
        <v>Petrovský Jakub (TSM Kladno)</v>
      </c>
      <c r="G28" s="69"/>
      <c r="H28" s="25">
        <v>4</v>
      </c>
      <c r="I28" s="25">
        <v>-10</v>
      </c>
      <c r="J28" s="25">
        <v>4</v>
      </c>
      <c r="K28" s="25">
        <v>4</v>
      </c>
      <c r="L28" s="25"/>
      <c r="M28" s="10" t="str">
        <f>IF(H28="","",IF(AND(K28="",J28&lt;0),"0:3",IF(AND(K28="",J28&gt;=0),"3:0",IF(AND(L28="",K28&lt;0),"1:3",IF(AND(L28="",K28&gt;=0),"3:1",IF(L28&lt;0,"2:3","3:2"))))))</f>
        <v>3:1</v>
      </c>
    </row>
    <row r="29" spans="2:13" ht="15">
      <c r="B29" s="69" t="str">
        <f>C19</f>
        <v>Moravcová Alena (TJ Sokol Lány)</v>
      </c>
      <c r="C29" s="69" t="str">
        <f>C20</f>
        <v>Kotrč Josef (TJ Dynamo Nelahozeves)</v>
      </c>
      <c r="D29" s="10" t="s">
        <v>290</v>
      </c>
      <c r="E29" s="69" t="str">
        <f>C20</f>
        <v>Kotrč Josef (TJ Dynamo Nelahozeves)</v>
      </c>
      <c r="F29" s="69" t="str">
        <f>C20</f>
        <v>Kotrč Josef (TJ Dynamo Nelahozeves)</v>
      </c>
      <c r="G29" s="69"/>
      <c r="H29" s="25">
        <v>11</v>
      </c>
      <c r="I29" s="25">
        <v>13</v>
      </c>
      <c r="J29" s="25">
        <v>11</v>
      </c>
      <c r="K29" s="25"/>
      <c r="L29" s="25"/>
      <c r="M29" s="10" t="str">
        <f>IF(H29="","",IF(AND(K29="",J29&lt;0),"0:3",IF(AND(K29="",J29&gt;=0),"3:0",IF(AND(L29="",K29&lt;0),"1:3",IF(AND(L29="",K29&gt;=0),"3:1",IF(L29&lt;0,"2:3","3:2"))))))</f>
        <v>3:0</v>
      </c>
    </row>
    <row r="30" spans="2:13" ht="15">
      <c r="B30" s="70" t="s">
        <v>292</v>
      </c>
      <c r="C30" s="70"/>
      <c r="D30" s="70"/>
      <c r="E30" s="70"/>
      <c r="F30" s="70"/>
      <c r="G30" s="70"/>
      <c r="H30" s="9" t="s">
        <v>284</v>
      </c>
      <c r="I30" s="9" t="s">
        <v>285</v>
      </c>
      <c r="J30" s="9" t="s">
        <v>286</v>
      </c>
      <c r="K30" s="9" t="s">
        <v>287</v>
      </c>
      <c r="L30" s="9" t="s">
        <v>288</v>
      </c>
      <c r="M30" s="9" t="s">
        <v>289</v>
      </c>
    </row>
    <row r="31" spans="2:13" ht="15">
      <c r="B31" s="69" t="str">
        <f>C20</f>
        <v>Kotrč Josef (TJ Dynamo Nelahozeves)</v>
      </c>
      <c r="C31" s="69" t="e">
        <f>#REF!</f>
        <v>#REF!</v>
      </c>
      <c r="D31" s="10" t="s">
        <v>290</v>
      </c>
      <c r="E31" s="69" t="str">
        <f>C22</f>
        <v>Podlena Lukáš (TTC Příbram)</v>
      </c>
      <c r="F31" s="69" t="str">
        <f>C22</f>
        <v>Podlena Lukáš (TTC Příbram)</v>
      </c>
      <c r="G31" s="69"/>
      <c r="H31" s="25">
        <v>-4</v>
      </c>
      <c r="I31" s="25">
        <v>-8</v>
      </c>
      <c r="J31" s="25">
        <v>-5</v>
      </c>
      <c r="K31" s="25"/>
      <c r="L31" s="25"/>
      <c r="M31" s="10" t="str">
        <f>IF(H31="","",IF(AND(K31="",J31&lt;0),"0:3",IF(AND(K31="",J31&gt;=0),"3:0",IF(AND(L31="",K31&lt;0),"1:3",IF(AND(L31="",K31&gt;=0),"3:1",IF(L31&lt;0,"2:3","3:2"))))))</f>
        <v>0:3</v>
      </c>
    </row>
    <row r="32" spans="2:13" ht="15">
      <c r="B32" s="69" t="str">
        <f>C21</f>
        <v>Petrovský Jakub (TSM Kladno)</v>
      </c>
      <c r="C32" s="69" t="e">
        <f>#REF!</f>
        <v>#REF!</v>
      </c>
      <c r="D32" s="10" t="s">
        <v>290</v>
      </c>
      <c r="E32" s="69" t="str">
        <f>C19</f>
        <v>Moravcová Alena (TJ Sokol Lány)</v>
      </c>
      <c r="F32" s="69" t="str">
        <f>C19</f>
        <v>Moravcová Alena (TJ Sokol Lány)</v>
      </c>
      <c r="G32" s="69"/>
      <c r="H32" s="25">
        <v>10</v>
      </c>
      <c r="I32" s="25">
        <v>-9</v>
      </c>
      <c r="J32" s="25">
        <v>-6</v>
      </c>
      <c r="K32" s="25">
        <v>-10</v>
      </c>
      <c r="L32" s="25"/>
      <c r="M32" s="10" t="str">
        <f>IF(H32="","",IF(AND(K32="",J32&lt;0),"0:3",IF(AND(K32="",J32&gt;=0),"3:0",IF(AND(L32="",K32&lt;0),"1:3",IF(AND(L32="",K32&gt;=0),"3:1",IF(L32&lt;0,"2:3","3:2"))))))</f>
        <v>1:3</v>
      </c>
    </row>
    <row r="33" ht="15.75" thickBot="1"/>
    <row r="34" spans="1:11" ht="42" customHeight="1" thickBot="1">
      <c r="A34" s="28">
        <v>3</v>
      </c>
      <c r="B34" s="74" t="s">
        <v>426</v>
      </c>
      <c r="C34" s="75"/>
      <c r="D34" s="76"/>
      <c r="E34" s="13" t="str">
        <f>C35</f>
        <v>Hadač Filip (TTC Příbram)</v>
      </c>
      <c r="F34" s="14" t="str">
        <f>C36</f>
        <v>Štochl Karel (TJ Chaloupky)</v>
      </c>
      <c r="G34" s="14" t="str">
        <f>C37</f>
        <v>Jelínek Kryštof (TTC Kladno)</v>
      </c>
      <c r="H34" s="14" t="str">
        <f>C38</f>
        <v>Kalva Tomáš (ST Euromaster Kolín)</v>
      </c>
      <c r="I34" s="13" t="s">
        <v>280</v>
      </c>
      <c r="J34" s="14" t="s">
        <v>281</v>
      </c>
      <c r="K34" s="15" t="s">
        <v>282</v>
      </c>
    </row>
    <row r="35" spans="1:12" ht="15">
      <c r="A35" s="28" t="str">
        <f>CONCATENATE($A$34,"_",K35)</f>
        <v>3_3</v>
      </c>
      <c r="B35" s="38">
        <v>88</v>
      </c>
      <c r="C35" s="77" t="str">
        <f>CONCATENATE(VLOOKUP(B35,'28_9'!A:D,2,0)," (",VLOOKUP(B35,'28_9'!A:E,3,0),")")</f>
        <v>Hadač Filip (TTC Příbram)</v>
      </c>
      <c r="D35" s="78"/>
      <c r="E35" s="17" t="s">
        <v>279</v>
      </c>
      <c r="F35" s="18" t="str">
        <f>M45</f>
        <v>3:0</v>
      </c>
      <c r="G35" s="18" t="str">
        <f>CONCATENATE(RIGHT(E37,1),MID(E37,2,1),LEFT(E37,1))</f>
        <v>3:2</v>
      </c>
      <c r="H35" s="18" t="str">
        <f>M41</f>
        <v>1:3</v>
      </c>
      <c r="I35" s="19" t="str">
        <f>CONCATENATE(LEFT(F35,1)+LEFT(G35,1)+LEFT(H35,1),":",RIGHT(F35,1)+RIGHT(G35,1)+RIGHT(H35,1))</f>
        <v>7:5</v>
      </c>
      <c r="J35" s="18">
        <f>IF(ISERROR(I35),"",IF(LEFT(F35,1)="3",2,1)+IF(LEFT(G35,1)="3",2,1)+IF(LEFT(H35,1)="3",2,1))</f>
        <v>5</v>
      </c>
      <c r="K35" s="22">
        <v>3</v>
      </c>
      <c r="L35" s="55" t="s">
        <v>603</v>
      </c>
    </row>
    <row r="36" spans="1:11" ht="15">
      <c r="A36" s="28" t="str">
        <f>CONCATENATE($A$34,"_",K36)</f>
        <v>3_4</v>
      </c>
      <c r="B36" s="38">
        <v>91</v>
      </c>
      <c r="C36" s="79" t="str">
        <f>CONCATENATE(VLOOKUP(B36,'28_9'!A:D,2,0)," (",VLOOKUP(B36,'28_9'!A:E,3,0),")")</f>
        <v>Štochl Karel (TJ Chaloupky)</v>
      </c>
      <c r="D36" s="80"/>
      <c r="E36" s="11" t="str">
        <f>CONCATENATE(RIGHT(F35,1),MID(F35,2,1),LEFT(F35,1))</f>
        <v>0:3</v>
      </c>
      <c r="F36" s="3" t="s">
        <v>279</v>
      </c>
      <c r="G36" s="4" t="str">
        <f>M42</f>
        <v>0:3</v>
      </c>
      <c r="H36" s="4" t="str">
        <f>M47</f>
        <v>0:3</v>
      </c>
      <c r="I36" s="5" t="str">
        <f>CONCATENATE(LEFT(E36,1)+LEFT(G36,1)+LEFT(H36,1),":",RIGHT(E36,1)+RIGHT(G36,1)+RIGHT(H36,1))</f>
        <v>0:9</v>
      </c>
      <c r="J36" s="4">
        <f>IF(ISERROR(I36),"",IF(LEFT(E36,1)="3",2,1)+IF(LEFT(G36,1)="3",2,1)+IF(LEFT(H36,1)="3",2,1))</f>
        <v>3</v>
      </c>
      <c r="K36" s="23">
        <v>4</v>
      </c>
    </row>
    <row r="37" spans="1:12" ht="15">
      <c r="A37" s="28" t="str">
        <f>CONCATENATE($A$34,"_",K37)</f>
        <v>3_2</v>
      </c>
      <c r="B37" s="38">
        <v>97</v>
      </c>
      <c r="C37" s="79" t="str">
        <f>CONCATENATE(VLOOKUP(B37,'28_9'!A:D,2,0)," (",VLOOKUP(B37,'28_9'!A:E,3,0),")")</f>
        <v>Jelínek Kryštof (TTC Kladno)</v>
      </c>
      <c r="D37" s="80"/>
      <c r="E37" s="11" t="str">
        <f>M48</f>
        <v>2:3</v>
      </c>
      <c r="F37" s="4" t="str">
        <f>CONCATENATE(RIGHT(G36,1),MID(G36,2,1),LEFT(G36,1))</f>
        <v>3:0</v>
      </c>
      <c r="G37" s="3" t="s">
        <v>279</v>
      </c>
      <c r="H37" s="4" t="str">
        <f>CONCATENATE(RIGHT(G38,1),MID(G38,2,1),LEFT(G38,1))</f>
        <v>3:2</v>
      </c>
      <c r="I37" s="5" t="str">
        <f>CONCATENATE(LEFT(E37,1)+LEFT(F37,1)+LEFT(H37,1),":",RIGHT(E37,1)+RIGHT(F37,1)+RIGHT(H37,1))</f>
        <v>8:5</v>
      </c>
      <c r="J37" s="4">
        <f>IF(ISERROR(I37),"",IF(LEFT(E37,1)="3",2,1)+IF(LEFT(F37,1)="3",2,1)+IF(LEFT(H37,1)="3",2,1))</f>
        <v>5</v>
      </c>
      <c r="K37" s="23">
        <v>2</v>
      </c>
      <c r="L37" s="55" t="s">
        <v>593</v>
      </c>
    </row>
    <row r="38" spans="1:12" ht="15.75" thickBot="1">
      <c r="A38" s="28" t="str">
        <f>CONCATENATE($A$34,"_",K38)</f>
        <v>3_1</v>
      </c>
      <c r="B38" s="38">
        <v>98</v>
      </c>
      <c r="C38" s="72" t="str">
        <f>CONCATENATE(VLOOKUP(B38,'28_9'!A:D,2,0)," (",VLOOKUP(B38,'28_9'!A:E,3,0),")")</f>
        <v>Kalva Tomáš (ST Euromaster Kolín)</v>
      </c>
      <c r="D38" s="73"/>
      <c r="E38" s="12" t="str">
        <f>CONCATENATE(RIGHT(H35,1),MID(H35,2,1),LEFT(H35,1))</f>
        <v>3:1</v>
      </c>
      <c r="F38" s="6" t="str">
        <f>CONCATENATE(RIGHT(H36,1),MID(H36,2,1),LEFT(H36,1))</f>
        <v>3:0</v>
      </c>
      <c r="G38" s="6" t="str">
        <f>M44</f>
        <v>2:3</v>
      </c>
      <c r="H38" s="7" t="s">
        <v>279</v>
      </c>
      <c r="I38" s="8" t="str">
        <f>CONCATENATE(LEFT(E38,1)+LEFT(F38,1)+LEFT(G38,1),":",RIGHT(E38,1)+RIGHT(F38,1)+RIGHT(G38,1))</f>
        <v>8:4</v>
      </c>
      <c r="J38" s="6">
        <f>IF(ISERROR(I38),"",IF(LEFT(E38,1)="3",2,1)+IF(LEFT(F38,1)="3",2,1)+IF(LEFT(G38,1)="3",2,1))</f>
        <v>5</v>
      </c>
      <c r="K38" s="24">
        <v>1</v>
      </c>
      <c r="L38" s="55" t="s">
        <v>604</v>
      </c>
    </row>
    <row r="39" ht="15.75" customHeight="1"/>
    <row r="40" spans="2:13" ht="15">
      <c r="B40" s="70" t="s">
        <v>283</v>
      </c>
      <c r="C40" s="70"/>
      <c r="D40" s="70"/>
      <c r="E40" s="70"/>
      <c r="F40" s="70"/>
      <c r="G40" s="70"/>
      <c r="H40" s="9" t="s">
        <v>284</v>
      </c>
      <c r="I40" s="9" t="s">
        <v>285</v>
      </c>
      <c r="J40" s="9" t="s">
        <v>286</v>
      </c>
      <c r="K40" s="9" t="s">
        <v>287</v>
      </c>
      <c r="L40" s="9" t="s">
        <v>288</v>
      </c>
      <c r="M40" s="9" t="s">
        <v>289</v>
      </c>
    </row>
    <row r="41" spans="2:13" ht="15">
      <c r="B41" s="69" t="str">
        <f>C35</f>
        <v>Hadač Filip (TTC Příbram)</v>
      </c>
      <c r="C41" s="69"/>
      <c r="D41" s="10" t="s">
        <v>290</v>
      </c>
      <c r="E41" s="69" t="str">
        <f>C38</f>
        <v>Kalva Tomáš (ST Euromaster Kolín)</v>
      </c>
      <c r="F41" s="69"/>
      <c r="G41" s="69"/>
      <c r="H41" s="25">
        <v>-8</v>
      </c>
      <c r="I41" s="25">
        <v>9</v>
      </c>
      <c r="J41" s="25">
        <v>-5</v>
      </c>
      <c r="K41" s="25">
        <v>-14</v>
      </c>
      <c r="L41" s="25"/>
      <c r="M41" s="10" t="str">
        <f>IF(H41="","",IF(AND(K41="",J41&lt;0),"0:3",IF(AND(K41="",J41&gt;=0),"3:0",IF(AND(L41="",K41&lt;0),"1:3",IF(AND(L41="",K41&gt;=0),"3:1",IF(L41&lt;0,"2:3","3:2"))))))</f>
        <v>1:3</v>
      </c>
    </row>
    <row r="42" spans="2:13" ht="15">
      <c r="B42" s="71" t="str">
        <f>C36</f>
        <v>Štochl Karel (TJ Chaloupky)</v>
      </c>
      <c r="C42" s="71" t="e">
        <f>#REF!</f>
        <v>#REF!</v>
      </c>
      <c r="D42" s="10" t="s">
        <v>290</v>
      </c>
      <c r="E42" s="69" t="str">
        <f>C37</f>
        <v>Jelínek Kryštof (TTC Kladno)</v>
      </c>
      <c r="F42" s="69" t="str">
        <f>C37</f>
        <v>Jelínek Kryštof (TTC Kladno)</v>
      </c>
      <c r="G42" s="69"/>
      <c r="H42" s="25">
        <v>-5</v>
      </c>
      <c r="I42" s="25">
        <v>-1</v>
      </c>
      <c r="J42" s="25">
        <v>-5</v>
      </c>
      <c r="K42" s="25"/>
      <c r="L42" s="25"/>
      <c r="M42" s="10" t="str">
        <f>IF(H42="","",IF(AND(K42="",J42&lt;0),"0:3",IF(AND(K42="",J42&gt;=0),"3:0",IF(AND(L42="",K42&lt;0),"1:3",IF(AND(L42="",K42&gt;=0),"3:1",IF(L42&lt;0,"2:3","3:2"))))))</f>
        <v>0:3</v>
      </c>
    </row>
    <row r="43" spans="2:13" ht="15">
      <c r="B43" s="70" t="s">
        <v>291</v>
      </c>
      <c r="C43" s="70"/>
      <c r="D43" s="70"/>
      <c r="E43" s="70"/>
      <c r="F43" s="70"/>
      <c r="G43" s="70"/>
      <c r="H43" s="9" t="s">
        <v>284</v>
      </c>
      <c r="I43" s="9" t="s">
        <v>285</v>
      </c>
      <c r="J43" s="9" t="s">
        <v>286</v>
      </c>
      <c r="K43" s="9" t="s">
        <v>287</v>
      </c>
      <c r="L43" s="9" t="s">
        <v>288</v>
      </c>
      <c r="M43" s="9" t="s">
        <v>289</v>
      </c>
    </row>
    <row r="44" spans="2:13" ht="15">
      <c r="B44" s="69" t="str">
        <f>C38</f>
        <v>Kalva Tomáš (ST Euromaster Kolín)</v>
      </c>
      <c r="C44" s="69" t="str">
        <f>C38</f>
        <v>Kalva Tomáš (ST Euromaster Kolín)</v>
      </c>
      <c r="D44" s="10" t="s">
        <v>290</v>
      </c>
      <c r="E44" s="69" t="str">
        <f>C37</f>
        <v>Jelínek Kryštof (TTC Kladno)</v>
      </c>
      <c r="F44" s="69" t="str">
        <f>C37</f>
        <v>Jelínek Kryštof (TTC Kladno)</v>
      </c>
      <c r="G44" s="69"/>
      <c r="H44" s="25">
        <v>-5</v>
      </c>
      <c r="I44" s="25">
        <v>4</v>
      </c>
      <c r="J44" s="25">
        <v>-8</v>
      </c>
      <c r="K44" s="25">
        <v>6</v>
      </c>
      <c r="L44" s="25">
        <v>-6</v>
      </c>
      <c r="M44" s="10" t="str">
        <f>IF(H44="","",IF(AND(K44="",J44&lt;0),"0:3",IF(AND(K44="",J44&gt;=0),"3:0",IF(AND(L44="",K44&lt;0),"1:3",IF(AND(L44="",K44&gt;=0),"3:1",IF(L44&lt;0,"2:3","3:2"))))))</f>
        <v>2:3</v>
      </c>
    </row>
    <row r="45" spans="2:13" ht="15">
      <c r="B45" s="69" t="str">
        <f>C35</f>
        <v>Hadač Filip (TTC Příbram)</v>
      </c>
      <c r="C45" s="69" t="str">
        <f>C36</f>
        <v>Štochl Karel (TJ Chaloupky)</v>
      </c>
      <c r="D45" s="10" t="s">
        <v>290</v>
      </c>
      <c r="E45" s="71" t="str">
        <f>C36</f>
        <v>Štochl Karel (TJ Chaloupky)</v>
      </c>
      <c r="F45" s="71" t="str">
        <f>C36</f>
        <v>Štochl Karel (TJ Chaloupky)</v>
      </c>
      <c r="G45" s="71"/>
      <c r="H45" s="25">
        <v>6</v>
      </c>
      <c r="I45" s="25">
        <v>6</v>
      </c>
      <c r="J45" s="25">
        <v>3</v>
      </c>
      <c r="K45" s="25"/>
      <c r="L45" s="25"/>
      <c r="M45" s="10" t="str">
        <f>IF(H45="","",IF(AND(K45="",J45&lt;0),"0:3",IF(AND(K45="",J45&gt;=0),"3:0",IF(AND(L45="",K45&lt;0),"1:3",IF(AND(L45="",K45&gt;=0),"3:1",IF(L45&lt;0,"2:3","3:2"))))))</f>
        <v>3:0</v>
      </c>
    </row>
    <row r="46" spans="2:13" ht="15">
      <c r="B46" s="70" t="s">
        <v>292</v>
      </c>
      <c r="C46" s="70"/>
      <c r="D46" s="70"/>
      <c r="E46" s="70"/>
      <c r="F46" s="70"/>
      <c r="G46" s="70"/>
      <c r="H46" s="9" t="s">
        <v>284</v>
      </c>
      <c r="I46" s="9" t="s">
        <v>285</v>
      </c>
      <c r="J46" s="9" t="s">
        <v>286</v>
      </c>
      <c r="K46" s="9" t="s">
        <v>287</v>
      </c>
      <c r="L46" s="9" t="s">
        <v>288</v>
      </c>
      <c r="M46" s="9" t="s">
        <v>289</v>
      </c>
    </row>
    <row r="47" spans="2:13" ht="15">
      <c r="B47" s="71" t="str">
        <f>C36</f>
        <v>Štochl Karel (TJ Chaloupky)</v>
      </c>
      <c r="C47" s="71" t="e">
        <f>#REF!</f>
        <v>#REF!</v>
      </c>
      <c r="D47" s="10" t="s">
        <v>290</v>
      </c>
      <c r="E47" s="69" t="str">
        <f>C38</f>
        <v>Kalva Tomáš (ST Euromaster Kolín)</v>
      </c>
      <c r="F47" s="69" t="str">
        <f>C38</f>
        <v>Kalva Tomáš (ST Euromaster Kolín)</v>
      </c>
      <c r="G47" s="69"/>
      <c r="H47" s="25">
        <v>-3</v>
      </c>
      <c r="I47" s="25">
        <v>-9</v>
      </c>
      <c r="J47" s="25">
        <v>-8</v>
      </c>
      <c r="K47" s="25"/>
      <c r="L47" s="25"/>
      <c r="M47" s="10" t="str">
        <f>IF(H47="","",IF(AND(K47="",J47&lt;0),"0:3",IF(AND(K47="",J47&gt;=0),"3:0",IF(AND(L47="",K47&lt;0),"1:3",IF(AND(L47="",K47&gt;=0),"3:1",IF(L47&lt;0,"2:3","3:2"))))))</f>
        <v>0:3</v>
      </c>
    </row>
    <row r="48" spans="2:13" ht="15">
      <c r="B48" s="69" t="str">
        <f>C37</f>
        <v>Jelínek Kryštof (TTC Kladno)</v>
      </c>
      <c r="C48" s="69" t="e">
        <f>#REF!</f>
        <v>#REF!</v>
      </c>
      <c r="D48" s="10" t="s">
        <v>290</v>
      </c>
      <c r="E48" s="69" t="str">
        <f>C35</f>
        <v>Hadač Filip (TTC Příbram)</v>
      </c>
      <c r="F48" s="69" t="str">
        <f>C35</f>
        <v>Hadač Filip (TTC Příbram)</v>
      </c>
      <c r="G48" s="69"/>
      <c r="H48" s="25">
        <v>-12</v>
      </c>
      <c r="I48" s="25">
        <v>7</v>
      </c>
      <c r="J48" s="25">
        <v>6</v>
      </c>
      <c r="K48" s="25">
        <v>-8</v>
      </c>
      <c r="L48" s="25">
        <v>-6</v>
      </c>
      <c r="M48" s="10" t="str">
        <f>IF(H48="","",IF(AND(K48="",J48&lt;0),"0:3",IF(AND(K48="",J48&gt;=0),"3:0",IF(AND(L48="",K48&lt;0),"1:3",IF(AND(L48="",K48&gt;=0),"3:1",IF(L48&lt;0,"2:3","3:2"))))))</f>
        <v>2:3</v>
      </c>
    </row>
    <row r="49" spans="2:13" ht="15.7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ht="15.75" thickBot="1"/>
    <row r="51" spans="1:11" ht="42" customHeight="1" thickBot="1">
      <c r="A51" s="28">
        <v>4</v>
      </c>
      <c r="B51" s="74" t="s">
        <v>427</v>
      </c>
      <c r="C51" s="75"/>
      <c r="D51" s="76"/>
      <c r="E51" s="13" t="str">
        <f>C52</f>
        <v>Kepka Jaroslav (TJ Sokol Malešov)</v>
      </c>
      <c r="F51" s="14" t="str">
        <f>C53</f>
        <v>Číž Daniel (TJ Sokol Uhlířské Janovice)</v>
      </c>
      <c r="G51" s="14" t="str">
        <f>C54</f>
        <v>Náhlovský David (ST Euromaster Kolín)</v>
      </c>
      <c r="H51" s="14" t="str">
        <f>C55</f>
        <v>Truksa Michal (TSM Kladno)</v>
      </c>
      <c r="I51" s="13" t="s">
        <v>280</v>
      </c>
      <c r="J51" s="14" t="s">
        <v>281</v>
      </c>
      <c r="K51" s="15" t="s">
        <v>282</v>
      </c>
    </row>
    <row r="52" spans="1:11" ht="15">
      <c r="A52" s="28" t="str">
        <f>CONCATENATE($A$51,"_",K52)</f>
        <v>4_1</v>
      </c>
      <c r="B52" s="38">
        <v>89</v>
      </c>
      <c r="C52" s="77" t="str">
        <f>CONCATENATE(VLOOKUP(B52,'28_9'!A:D,2,0)," (",VLOOKUP(B52,'28_9'!A:E,3,0),")")</f>
        <v>Kepka Jaroslav (TJ Sokol Malešov)</v>
      </c>
      <c r="D52" s="78"/>
      <c r="E52" s="17" t="s">
        <v>279</v>
      </c>
      <c r="F52" s="18" t="str">
        <f>M62</f>
        <v>3:0</v>
      </c>
      <c r="G52" s="18" t="str">
        <f>CONCATENATE(RIGHT(E54,1),MID(E54,2,1),LEFT(E54,1))</f>
        <v>3:2</v>
      </c>
      <c r="H52" s="18" t="str">
        <f>M58</f>
        <v>3:0</v>
      </c>
      <c r="I52" s="19" t="str">
        <f>CONCATENATE(LEFT(F52,1)+LEFT(G52,1)+LEFT(H52,1),":",RIGHT(F52,1)+RIGHT(G52,1)+RIGHT(H52,1))</f>
        <v>9:2</v>
      </c>
      <c r="J52" s="18">
        <f>IF(ISERROR(I52),"",IF(LEFT(F52,1)="3",2,1)+IF(LEFT(G52,1)="3",2,1)+IF(LEFT(H52,1)="3",2,1))</f>
        <v>6</v>
      </c>
      <c r="K52" s="22">
        <v>1</v>
      </c>
    </row>
    <row r="53" spans="1:11" ht="15">
      <c r="A53" s="28" t="str">
        <f>CONCATENATE($A$51,"_",K53)</f>
        <v>4_4</v>
      </c>
      <c r="B53" s="38">
        <v>90</v>
      </c>
      <c r="C53" s="79" t="str">
        <f>CONCATENATE(VLOOKUP(B53,'28_9'!A:D,2,0)," (",VLOOKUP(B53,'28_9'!A:E,3,0),")")</f>
        <v>Číž Daniel (TJ Sokol Uhlířské Janovice)</v>
      </c>
      <c r="D53" s="80"/>
      <c r="E53" s="11" t="str">
        <f>CONCATENATE(RIGHT(F52,1),MID(F52,2,1),LEFT(F52,1))</f>
        <v>0:3</v>
      </c>
      <c r="F53" s="3" t="s">
        <v>279</v>
      </c>
      <c r="G53" s="4" t="str">
        <f>M59</f>
        <v>0:3</v>
      </c>
      <c r="H53" s="4" t="str">
        <f>M64</f>
        <v>1:3</v>
      </c>
      <c r="I53" s="5" t="str">
        <f>CONCATENATE(LEFT(E53,1)+LEFT(G53,1)+LEFT(H53,1),":",RIGHT(E53,1)+RIGHT(G53,1)+RIGHT(H53,1))</f>
        <v>1:9</v>
      </c>
      <c r="J53" s="4">
        <f>IF(ISERROR(I53),"",IF(LEFT(E53,1)="3",2,1)+IF(LEFT(G53,1)="3",2,1)+IF(LEFT(H53,1)="3",2,1))</f>
        <v>3</v>
      </c>
      <c r="K53" s="23">
        <v>4</v>
      </c>
    </row>
    <row r="54" spans="1:11" ht="15">
      <c r="A54" s="28" t="str">
        <f>CONCATENATE($A$51,"_",K54)</f>
        <v>4_2</v>
      </c>
      <c r="B54" s="38">
        <v>96</v>
      </c>
      <c r="C54" s="79" t="str">
        <f>CONCATENATE(VLOOKUP(B54,'28_9'!A:D,2,0)," (",VLOOKUP(B54,'28_9'!A:E,3,0),")")</f>
        <v>Náhlovský David (ST Euromaster Kolín)</v>
      </c>
      <c r="D54" s="80"/>
      <c r="E54" s="11" t="str">
        <f>M65</f>
        <v>2:3</v>
      </c>
      <c r="F54" s="4" t="str">
        <f>CONCATENATE(RIGHT(G53,1),MID(G53,2,1),LEFT(G53,1))</f>
        <v>3:0</v>
      </c>
      <c r="G54" s="3" t="s">
        <v>279</v>
      </c>
      <c r="H54" s="4" t="str">
        <f>CONCATENATE(RIGHT(G55,1),MID(G55,2,1),LEFT(G55,1))</f>
        <v>3:0</v>
      </c>
      <c r="I54" s="5" t="str">
        <f>CONCATENATE(LEFT(E54,1)+LEFT(F54,1)+LEFT(H54,1),":",RIGHT(E54,1)+RIGHT(F54,1)+RIGHT(H54,1))</f>
        <v>8:3</v>
      </c>
      <c r="J54" s="4">
        <f>IF(ISERROR(I54),"",IF(LEFT(E54,1)="3",2,1)+IF(LEFT(F54,1)="3",2,1)+IF(LEFT(H54,1)="3",2,1))</f>
        <v>5</v>
      </c>
      <c r="K54" s="23">
        <v>2</v>
      </c>
    </row>
    <row r="55" spans="1:11" ht="15.75" thickBot="1">
      <c r="A55" s="28" t="str">
        <f>CONCATENATE($A$51,"_",K55)</f>
        <v>4_3</v>
      </c>
      <c r="B55" s="38">
        <v>100</v>
      </c>
      <c r="C55" s="72" t="str">
        <f>CONCATENATE(VLOOKUP(B55,'28_9'!A:D,2,0)," (",VLOOKUP(B55,'28_9'!A:E,3,0),")")</f>
        <v>Truksa Michal (TSM Kladno)</v>
      </c>
      <c r="D55" s="73"/>
      <c r="E55" s="12" t="str">
        <f>CONCATENATE(RIGHT(H52,1),MID(H52,2,1),LEFT(H52,1))</f>
        <v>0:3</v>
      </c>
      <c r="F55" s="6" t="str">
        <f>CONCATENATE(RIGHT(H53,1),MID(H53,2,1),LEFT(H53,1))</f>
        <v>3:1</v>
      </c>
      <c r="G55" s="6" t="str">
        <f>M61</f>
        <v>0:3</v>
      </c>
      <c r="H55" s="7" t="s">
        <v>279</v>
      </c>
      <c r="I55" s="8" t="str">
        <f>CONCATENATE(LEFT(E55,1)+LEFT(F55,1)+LEFT(G55,1),":",RIGHT(E55,1)+RIGHT(F55,1)+RIGHT(G55,1))</f>
        <v>3:7</v>
      </c>
      <c r="J55" s="6">
        <f>IF(ISERROR(I55),"",IF(LEFT(E55,1)="3",2,1)+IF(LEFT(F55,1)="3",2,1)+IF(LEFT(G55,1)="3",2,1))</f>
        <v>4</v>
      </c>
      <c r="K55" s="24">
        <v>3</v>
      </c>
    </row>
    <row r="56" ht="15.75" customHeight="1"/>
    <row r="57" spans="2:13" ht="15">
      <c r="B57" s="70" t="s">
        <v>283</v>
      </c>
      <c r="C57" s="70"/>
      <c r="D57" s="70"/>
      <c r="E57" s="70"/>
      <c r="F57" s="70"/>
      <c r="G57" s="70"/>
      <c r="H57" s="9" t="s">
        <v>284</v>
      </c>
      <c r="I57" s="9" t="s">
        <v>285</v>
      </c>
      <c r="J57" s="9" t="s">
        <v>286</v>
      </c>
      <c r="K57" s="9" t="s">
        <v>287</v>
      </c>
      <c r="L57" s="9" t="s">
        <v>288</v>
      </c>
      <c r="M57" s="9" t="s">
        <v>289</v>
      </c>
    </row>
    <row r="58" spans="2:13" ht="15">
      <c r="B58" s="69" t="str">
        <f>C52</f>
        <v>Kepka Jaroslav (TJ Sokol Malešov)</v>
      </c>
      <c r="C58" s="69"/>
      <c r="D58" s="10" t="s">
        <v>290</v>
      </c>
      <c r="E58" s="69" t="str">
        <f>C55</f>
        <v>Truksa Michal (TSM Kladno)</v>
      </c>
      <c r="F58" s="69"/>
      <c r="G58" s="69"/>
      <c r="H58" s="25">
        <v>10</v>
      </c>
      <c r="I58" s="25">
        <v>7</v>
      </c>
      <c r="J58" s="25">
        <v>7</v>
      </c>
      <c r="K58" s="25"/>
      <c r="L58" s="25"/>
      <c r="M58" s="10" t="str">
        <f>IF(H58="","",IF(AND(K58="",J58&lt;0),"0:3",IF(AND(K58="",J58&gt;=0),"3:0",IF(AND(L58="",K58&lt;0),"1:3",IF(AND(L58="",K58&gt;=0),"3:1",IF(L58&lt;0,"2:3","3:2"))))))</f>
        <v>3:0</v>
      </c>
    </row>
    <row r="59" spans="2:13" ht="15">
      <c r="B59" s="69" t="str">
        <f>C53</f>
        <v>Číž Daniel (TJ Sokol Uhlířské Janovice)</v>
      </c>
      <c r="C59" s="69" t="e">
        <f>#REF!</f>
        <v>#REF!</v>
      </c>
      <c r="D59" s="10" t="s">
        <v>290</v>
      </c>
      <c r="E59" s="69" t="str">
        <f>C54</f>
        <v>Náhlovský David (ST Euromaster Kolín)</v>
      </c>
      <c r="F59" s="69" t="str">
        <f>C54</f>
        <v>Náhlovský David (ST Euromaster Kolín)</v>
      </c>
      <c r="G59" s="69"/>
      <c r="H59" s="25">
        <v>-1</v>
      </c>
      <c r="I59" s="25">
        <v>-5</v>
      </c>
      <c r="J59" s="25">
        <v>-1</v>
      </c>
      <c r="K59" s="25"/>
      <c r="L59" s="25"/>
      <c r="M59" s="10" t="str">
        <f>IF(H59="","",IF(AND(K59="",J59&lt;0),"0:3",IF(AND(K59="",J59&gt;=0),"3:0",IF(AND(L59="",K59&lt;0),"1:3",IF(AND(L59="",K59&gt;=0),"3:1",IF(L59&lt;0,"2:3","3:2"))))))</f>
        <v>0:3</v>
      </c>
    </row>
    <row r="60" spans="2:13" ht="15">
      <c r="B60" s="70" t="s">
        <v>291</v>
      </c>
      <c r="C60" s="70"/>
      <c r="D60" s="70"/>
      <c r="E60" s="70"/>
      <c r="F60" s="70"/>
      <c r="G60" s="70"/>
      <c r="H60" s="9" t="s">
        <v>284</v>
      </c>
      <c r="I60" s="9" t="s">
        <v>285</v>
      </c>
      <c r="J60" s="9" t="s">
        <v>286</v>
      </c>
      <c r="K60" s="9" t="s">
        <v>287</v>
      </c>
      <c r="L60" s="9" t="s">
        <v>288</v>
      </c>
      <c r="M60" s="9" t="s">
        <v>289</v>
      </c>
    </row>
    <row r="61" spans="2:13" ht="15">
      <c r="B61" s="69" t="str">
        <f>C55</f>
        <v>Truksa Michal (TSM Kladno)</v>
      </c>
      <c r="C61" s="69" t="str">
        <f>C55</f>
        <v>Truksa Michal (TSM Kladno)</v>
      </c>
      <c r="D61" s="10" t="s">
        <v>290</v>
      </c>
      <c r="E61" s="69" t="str">
        <f>C54</f>
        <v>Náhlovský David (ST Euromaster Kolín)</v>
      </c>
      <c r="F61" s="69" t="str">
        <f>C54</f>
        <v>Náhlovský David (ST Euromaster Kolín)</v>
      </c>
      <c r="G61" s="69"/>
      <c r="H61" s="25">
        <v>-5</v>
      </c>
      <c r="I61" s="25">
        <v>-7</v>
      </c>
      <c r="J61" s="25">
        <v>-6</v>
      </c>
      <c r="K61" s="25"/>
      <c r="L61" s="25"/>
      <c r="M61" s="10" t="str">
        <f>IF(H61="","",IF(AND(K61="",J61&lt;0),"0:3",IF(AND(K61="",J61&gt;=0),"3:0",IF(AND(L61="",K61&lt;0),"1:3",IF(AND(L61="",K61&gt;=0),"3:1",IF(L61&lt;0,"2:3","3:2"))))))</f>
        <v>0:3</v>
      </c>
    </row>
    <row r="62" spans="2:13" ht="15">
      <c r="B62" s="69" t="str">
        <f>C52</f>
        <v>Kepka Jaroslav (TJ Sokol Malešov)</v>
      </c>
      <c r="C62" s="69" t="str">
        <f>C53</f>
        <v>Číž Daniel (TJ Sokol Uhlířské Janovice)</v>
      </c>
      <c r="D62" s="10" t="s">
        <v>290</v>
      </c>
      <c r="E62" s="69" t="str">
        <f>C53</f>
        <v>Číž Daniel (TJ Sokol Uhlířské Janovice)</v>
      </c>
      <c r="F62" s="69" t="str">
        <f>C53</f>
        <v>Číž Daniel (TJ Sokol Uhlířské Janovice)</v>
      </c>
      <c r="G62" s="69"/>
      <c r="H62" s="25">
        <v>6</v>
      </c>
      <c r="I62" s="25">
        <v>5</v>
      </c>
      <c r="J62" s="25">
        <v>7</v>
      </c>
      <c r="K62" s="25"/>
      <c r="L62" s="25"/>
      <c r="M62" s="10" t="str">
        <f>IF(H62="","",IF(AND(K62="",J62&lt;0),"0:3",IF(AND(K62="",J62&gt;=0),"3:0",IF(AND(L62="",K62&lt;0),"1:3",IF(AND(L62="",K62&gt;=0),"3:1",IF(L62&lt;0,"2:3","3:2"))))))</f>
        <v>3:0</v>
      </c>
    </row>
    <row r="63" spans="2:13" ht="15">
      <c r="B63" s="70" t="s">
        <v>292</v>
      </c>
      <c r="C63" s="70"/>
      <c r="D63" s="70"/>
      <c r="E63" s="70"/>
      <c r="F63" s="70"/>
      <c r="G63" s="70"/>
      <c r="H63" s="9" t="s">
        <v>284</v>
      </c>
      <c r="I63" s="9" t="s">
        <v>285</v>
      </c>
      <c r="J63" s="9" t="s">
        <v>286</v>
      </c>
      <c r="K63" s="9" t="s">
        <v>287</v>
      </c>
      <c r="L63" s="9" t="s">
        <v>288</v>
      </c>
      <c r="M63" s="9" t="s">
        <v>289</v>
      </c>
    </row>
    <row r="64" spans="2:13" ht="15">
      <c r="B64" s="69" t="str">
        <f>C53</f>
        <v>Číž Daniel (TJ Sokol Uhlířské Janovice)</v>
      </c>
      <c r="C64" s="69" t="e">
        <f>#REF!</f>
        <v>#REF!</v>
      </c>
      <c r="D64" s="10" t="s">
        <v>290</v>
      </c>
      <c r="E64" s="69" t="str">
        <f>C55</f>
        <v>Truksa Michal (TSM Kladno)</v>
      </c>
      <c r="F64" s="69" t="str">
        <f>C55</f>
        <v>Truksa Michal (TSM Kladno)</v>
      </c>
      <c r="G64" s="69"/>
      <c r="H64" s="25">
        <v>-11</v>
      </c>
      <c r="I64" s="25">
        <v>-17</v>
      </c>
      <c r="J64" s="25">
        <v>10</v>
      </c>
      <c r="K64" s="25">
        <v>-8</v>
      </c>
      <c r="L64" s="25"/>
      <c r="M64" s="10" t="str">
        <f>IF(H64="","",IF(AND(K64="",J64&lt;0),"0:3",IF(AND(K64="",J64&gt;=0),"3:0",IF(AND(L64="",K64&lt;0),"1:3",IF(AND(L64="",K64&gt;=0),"3:1",IF(L64&lt;0,"2:3","3:2"))))))</f>
        <v>1:3</v>
      </c>
    </row>
    <row r="65" spans="2:13" ht="15">
      <c r="B65" s="69" t="str">
        <f>C54</f>
        <v>Náhlovský David (ST Euromaster Kolín)</v>
      </c>
      <c r="C65" s="69" t="e">
        <f>#REF!</f>
        <v>#REF!</v>
      </c>
      <c r="D65" s="10" t="s">
        <v>290</v>
      </c>
      <c r="E65" s="69" t="str">
        <f>C52</f>
        <v>Kepka Jaroslav (TJ Sokol Malešov)</v>
      </c>
      <c r="F65" s="69" t="str">
        <f>C52</f>
        <v>Kepka Jaroslav (TJ Sokol Malešov)</v>
      </c>
      <c r="G65" s="69"/>
      <c r="H65" s="25">
        <v>6</v>
      </c>
      <c r="I65" s="25">
        <v>-8</v>
      </c>
      <c r="J65" s="25">
        <v>-9</v>
      </c>
      <c r="K65" s="25">
        <v>6</v>
      </c>
      <c r="L65" s="25">
        <v>-8</v>
      </c>
      <c r="M65" s="10" t="str">
        <f>IF(H65="","",IF(AND(K65="",J65&lt;0),"0:3",IF(AND(K65="",J65&gt;=0),"3:0",IF(AND(L65="",K65&lt;0),"1:3",IF(AND(L65="",K65&gt;=0),"3:1",IF(L65&lt;0,"2:3","3:2"))))))</f>
        <v>2:3</v>
      </c>
    </row>
    <row r="66" ht="15.75" thickBot="1"/>
    <row r="67" spans="1:11" ht="42" customHeight="1" thickBot="1">
      <c r="A67" s="28">
        <v>5</v>
      </c>
      <c r="B67" s="74" t="s">
        <v>404</v>
      </c>
      <c r="C67" s="75"/>
      <c r="D67" s="76"/>
      <c r="E67" s="13" t="str">
        <f>C68</f>
        <v>Žydyk Roman (Sokol Ostředek)</v>
      </c>
      <c r="F67" s="14" t="str">
        <f>C69</f>
        <v>Hnízdil Tomáš (TJ Záluží)</v>
      </c>
      <c r="G67" s="14" t="str">
        <f>C70</f>
        <v>Kepka Jaroslav (TJ Sokol Malešov)</v>
      </c>
      <c r="H67" s="14" t="str">
        <f>C71</f>
        <v>Náhlovský David (ST Euromaster Kolín)</v>
      </c>
      <c r="I67" s="13" t="s">
        <v>280</v>
      </c>
      <c r="J67" s="14" t="s">
        <v>281</v>
      </c>
      <c r="K67" s="15" t="s">
        <v>282</v>
      </c>
    </row>
    <row r="68" spans="1:11" ht="15">
      <c r="A68" s="28" t="str">
        <f>CONCATENATE($A$67,"_",K68)</f>
        <v>5_1</v>
      </c>
      <c r="B68" s="16" t="s">
        <v>306</v>
      </c>
      <c r="C68" s="77" t="str">
        <f>VLOOKUP(B68,$A$2:$H$5,3,0)</f>
        <v>Žydyk Roman (Sokol Ostředek)</v>
      </c>
      <c r="D68" s="78"/>
      <c r="E68" s="17" t="s">
        <v>279</v>
      </c>
      <c r="F68" s="18" t="str">
        <f>M78</f>
        <v>3:1</v>
      </c>
      <c r="G68" s="18" t="str">
        <f>CONCATENATE(RIGHT(E70,1),MID(E70,2,1),LEFT(E70,1))</f>
        <v>3:0</v>
      </c>
      <c r="H68" s="18" t="str">
        <f>M74</f>
        <v>3:0</v>
      </c>
      <c r="I68" s="19" t="str">
        <f>CONCATENATE(LEFT(F68,1)+LEFT(G68,1)+LEFT(H68,1),":",RIGHT(F68,1)+RIGHT(G68,1)+RIGHT(H68,1))</f>
        <v>9:1</v>
      </c>
      <c r="J68" s="18">
        <f>IF(ISERROR(I68),"",IF(LEFT(F68,1)="3",2,1)+IF(LEFT(G68,1)="3",2,1)+IF(LEFT(H68,1)="3",2,1))</f>
        <v>6</v>
      </c>
      <c r="K68" s="22">
        <v>1</v>
      </c>
    </row>
    <row r="69" spans="1:11" ht="15">
      <c r="A69" s="28" t="str">
        <f>CONCATENATE($A$67,"_",K69)</f>
        <v>5_3</v>
      </c>
      <c r="B69" s="20" t="s">
        <v>310</v>
      </c>
      <c r="C69" s="79" t="str">
        <f>VLOOKUP(B69,$A$2:$H$5,3,0)</f>
        <v>Hnízdil Tomáš (TJ Záluží)</v>
      </c>
      <c r="D69" s="80"/>
      <c r="E69" s="11" t="str">
        <f>CONCATENATE(RIGHT(F68,1),MID(F68,2,1),LEFT(F68,1))</f>
        <v>1:3</v>
      </c>
      <c r="F69" s="3" t="s">
        <v>279</v>
      </c>
      <c r="G69" s="4" t="str">
        <f>M75</f>
        <v>0:3</v>
      </c>
      <c r="H69" s="4" t="str">
        <f>M80</f>
        <v>3:0</v>
      </c>
      <c r="I69" s="5" t="str">
        <f>CONCATENATE(LEFT(E69,1)+LEFT(G69,1)+LEFT(H69,1),":",RIGHT(E69,1)+RIGHT(G69,1)+RIGHT(H69,1))</f>
        <v>4:6</v>
      </c>
      <c r="J69" s="4">
        <f>IF(ISERROR(I69),"",IF(LEFT(E69,1)="3",2,1)+IF(LEFT(G69,1)="3",2,1)+IF(LEFT(H69,1)="3",2,1))</f>
        <v>4</v>
      </c>
      <c r="K69" s="23">
        <v>3</v>
      </c>
    </row>
    <row r="70" spans="1:11" ht="15">
      <c r="A70" s="28" t="str">
        <f>CONCATENATE($A$67,"_",K70)</f>
        <v>5_2</v>
      </c>
      <c r="B70" s="20" t="s">
        <v>311</v>
      </c>
      <c r="C70" s="79" t="str">
        <f>VLOOKUP(B70,$A$52:$H$55,3,0)</f>
        <v>Kepka Jaroslav (TJ Sokol Malešov)</v>
      </c>
      <c r="D70" s="80"/>
      <c r="E70" s="11" t="str">
        <f>M81</f>
        <v>0:3</v>
      </c>
      <c r="F70" s="4" t="str">
        <f>CONCATENATE(RIGHT(G69,1),MID(G69,2,1),LEFT(G69,1))</f>
        <v>3:0</v>
      </c>
      <c r="G70" s="3" t="s">
        <v>279</v>
      </c>
      <c r="H70" s="4" t="str">
        <f>CONCATENATE(RIGHT(G71,1),MID(G71,2,1),LEFT(G71,1))</f>
        <v>3:2</v>
      </c>
      <c r="I70" s="5" t="str">
        <f>CONCATENATE(LEFT(E70,1)+LEFT(F70,1)+LEFT(H70,1),":",RIGHT(E70,1)+RIGHT(F70,1)+RIGHT(H70,1))</f>
        <v>6:5</v>
      </c>
      <c r="J70" s="4">
        <f>IF(ISERROR(I70),"",IF(LEFT(E70,1)="3",2,1)+IF(LEFT(F70,1)="3",2,1)+IF(LEFT(H70,1)="3",2,1))</f>
        <v>5</v>
      </c>
      <c r="K70" s="23">
        <v>2</v>
      </c>
    </row>
    <row r="71" spans="1:11" ht="15.75" thickBot="1">
      <c r="A71" s="28" t="str">
        <f>CONCATENATE($A$67,"_",K71)</f>
        <v>5_4</v>
      </c>
      <c r="B71" s="21" t="s">
        <v>312</v>
      </c>
      <c r="C71" s="72" t="str">
        <f>VLOOKUP(B71,$A$52:$H$55,3,0)</f>
        <v>Náhlovský David (ST Euromaster Kolín)</v>
      </c>
      <c r="D71" s="73"/>
      <c r="E71" s="12" t="str">
        <f>CONCATENATE(RIGHT(H68,1),MID(H68,2,1),LEFT(H68,1))</f>
        <v>0:3</v>
      </c>
      <c r="F71" s="6" t="str">
        <f>CONCATENATE(RIGHT(H69,1),MID(H69,2,1),LEFT(H69,1))</f>
        <v>0:3</v>
      </c>
      <c r="G71" s="6" t="str">
        <f>M77</f>
        <v>2:3</v>
      </c>
      <c r="H71" s="7" t="s">
        <v>279</v>
      </c>
      <c r="I71" s="8" t="str">
        <f>CONCATENATE(LEFT(E71,1)+LEFT(F71,1)+LEFT(G71,1),":",RIGHT(E71,1)+RIGHT(F71,1)+RIGHT(G71,1))</f>
        <v>2:9</v>
      </c>
      <c r="J71" s="6">
        <f>IF(ISERROR(I71),"",IF(LEFT(E71,1)="3",2,1)+IF(LEFT(F71,1)="3",2,1)+IF(LEFT(G71,1)="3",2,1))</f>
        <v>3</v>
      </c>
      <c r="K71" s="24">
        <v>4</v>
      </c>
    </row>
    <row r="72" ht="15.75" customHeight="1"/>
    <row r="73" spans="2:13" ht="15">
      <c r="B73" s="70" t="s">
        <v>283</v>
      </c>
      <c r="C73" s="70"/>
      <c r="D73" s="70"/>
      <c r="E73" s="70"/>
      <c r="F73" s="70"/>
      <c r="G73" s="70"/>
      <c r="H73" s="9" t="s">
        <v>284</v>
      </c>
      <c r="I73" s="9" t="s">
        <v>285</v>
      </c>
      <c r="J73" s="9" t="s">
        <v>286</v>
      </c>
      <c r="K73" s="9" t="s">
        <v>287</v>
      </c>
      <c r="L73" s="9" t="s">
        <v>288</v>
      </c>
      <c r="M73" s="9" t="s">
        <v>289</v>
      </c>
    </row>
    <row r="74" spans="2:13" ht="15">
      <c r="B74" s="71" t="str">
        <f>C68</f>
        <v>Žydyk Roman (Sokol Ostředek)</v>
      </c>
      <c r="C74" s="71"/>
      <c r="D74" s="10" t="s">
        <v>290</v>
      </c>
      <c r="E74" s="69" t="str">
        <f>C71</f>
        <v>Náhlovský David (ST Euromaster Kolín)</v>
      </c>
      <c r="F74" s="69"/>
      <c r="G74" s="69"/>
      <c r="H74" s="25">
        <v>5</v>
      </c>
      <c r="I74" s="25">
        <v>5</v>
      </c>
      <c r="J74" s="25">
        <v>5</v>
      </c>
      <c r="K74" s="25"/>
      <c r="L74" s="25"/>
      <c r="M74" s="10" t="str">
        <f>IF(H74="","",IF(AND(K74="",J74&lt;0),"0:3",IF(AND(K74="",J74&gt;=0),"3:0",IF(AND(L74="",K74&lt;0),"1:3",IF(AND(L74="",K74&gt;=0),"3:1",IF(L74&lt;0,"2:3","3:2"))))))</f>
        <v>3:0</v>
      </c>
    </row>
    <row r="75" spans="2:13" ht="15">
      <c r="B75" s="69" t="str">
        <f>C69</f>
        <v>Hnízdil Tomáš (TJ Záluží)</v>
      </c>
      <c r="C75" s="69" t="e">
        <f>#REF!</f>
        <v>#REF!</v>
      </c>
      <c r="D75" s="10" t="s">
        <v>290</v>
      </c>
      <c r="E75" s="69" t="str">
        <f>C70</f>
        <v>Kepka Jaroslav (TJ Sokol Malešov)</v>
      </c>
      <c r="F75" s="69" t="str">
        <f>C70</f>
        <v>Kepka Jaroslav (TJ Sokol Malešov)</v>
      </c>
      <c r="G75" s="69"/>
      <c r="H75" s="25">
        <v>-6</v>
      </c>
      <c r="I75" s="25">
        <v>-8</v>
      </c>
      <c r="J75" s="25">
        <v>-8</v>
      </c>
      <c r="K75" s="25"/>
      <c r="L75" s="25"/>
      <c r="M75" s="10" t="str">
        <f>IF(H75="","",IF(AND(K75="",J75&lt;0),"0:3",IF(AND(K75="",J75&gt;=0),"3:0",IF(AND(L75="",K75&lt;0),"1:3",IF(AND(L75="",K75&gt;=0),"3:1",IF(L75&lt;0,"2:3","3:2"))))))</f>
        <v>0:3</v>
      </c>
    </row>
    <row r="76" spans="2:13" ht="15">
      <c r="B76" s="70" t="s">
        <v>291</v>
      </c>
      <c r="C76" s="70"/>
      <c r="D76" s="70"/>
      <c r="E76" s="70"/>
      <c r="F76" s="70"/>
      <c r="G76" s="70"/>
      <c r="H76" s="9" t="s">
        <v>284</v>
      </c>
      <c r="I76" s="9" t="s">
        <v>285</v>
      </c>
      <c r="J76" s="9" t="s">
        <v>286</v>
      </c>
      <c r="K76" s="9" t="s">
        <v>287</v>
      </c>
      <c r="L76" s="9" t="s">
        <v>288</v>
      </c>
      <c r="M76" s="9" t="s">
        <v>289</v>
      </c>
    </row>
    <row r="77" spans="2:13" ht="15">
      <c r="B77" s="69" t="str">
        <f>C71</f>
        <v>Náhlovský David (ST Euromaster Kolín)</v>
      </c>
      <c r="C77" s="69" t="str">
        <f>C71</f>
        <v>Náhlovský David (ST Euromaster Kolín)</v>
      </c>
      <c r="D77" s="10" t="s">
        <v>290</v>
      </c>
      <c r="E77" s="69" t="str">
        <f>C70</f>
        <v>Kepka Jaroslav (TJ Sokol Malešov)</v>
      </c>
      <c r="F77" s="69" t="str">
        <f>C70</f>
        <v>Kepka Jaroslav (TJ Sokol Malešov)</v>
      </c>
      <c r="G77" s="69"/>
      <c r="H77" s="25">
        <v>6</v>
      </c>
      <c r="I77" s="25">
        <v>-8</v>
      </c>
      <c r="J77" s="25">
        <v>-9</v>
      </c>
      <c r="K77" s="25">
        <v>6</v>
      </c>
      <c r="L77" s="25">
        <v>-8</v>
      </c>
      <c r="M77" s="10" t="str">
        <f>IF(H77="","",IF(AND(K77="",J77&lt;0),"0:3",IF(AND(K77="",J77&gt;=0),"3:0",IF(AND(L77="",K77&lt;0),"1:3",IF(AND(L77="",K77&gt;=0),"3:1",IF(L77&lt;0,"2:3","3:2"))))))</f>
        <v>2:3</v>
      </c>
    </row>
    <row r="78" spans="2:13" ht="15">
      <c r="B78" s="71" t="str">
        <f>C68</f>
        <v>Žydyk Roman (Sokol Ostředek)</v>
      </c>
      <c r="C78" s="71" t="str">
        <f>C69</f>
        <v>Hnízdil Tomáš (TJ Záluží)</v>
      </c>
      <c r="D78" s="10" t="s">
        <v>290</v>
      </c>
      <c r="E78" s="69" t="str">
        <f>C69</f>
        <v>Hnízdil Tomáš (TJ Záluží)</v>
      </c>
      <c r="F78" s="69" t="str">
        <f>C69</f>
        <v>Hnízdil Tomáš (TJ Záluží)</v>
      </c>
      <c r="G78" s="69"/>
      <c r="H78" s="25">
        <v>-8</v>
      </c>
      <c r="I78" s="25">
        <v>5</v>
      </c>
      <c r="J78" s="25">
        <v>6</v>
      </c>
      <c r="K78" s="25">
        <v>1</v>
      </c>
      <c r="L78" s="25"/>
      <c r="M78" s="10" t="str">
        <f>IF(H78="","",IF(AND(K78="",J78&lt;0),"0:3",IF(AND(K78="",J78&gt;=0),"3:0",IF(AND(L78="",K78&lt;0),"1:3",IF(AND(L78="",K78&gt;=0),"3:1",IF(L78&lt;0,"2:3","3:2"))))))</f>
        <v>3:1</v>
      </c>
    </row>
    <row r="79" spans="2:13" ht="15">
      <c r="B79" s="70" t="s">
        <v>292</v>
      </c>
      <c r="C79" s="70"/>
      <c r="D79" s="70"/>
      <c r="E79" s="70"/>
      <c r="F79" s="70"/>
      <c r="G79" s="70"/>
      <c r="H79" s="9" t="s">
        <v>284</v>
      </c>
      <c r="I79" s="9" t="s">
        <v>285</v>
      </c>
      <c r="J79" s="9" t="s">
        <v>286</v>
      </c>
      <c r="K79" s="9" t="s">
        <v>287</v>
      </c>
      <c r="L79" s="9" t="s">
        <v>288</v>
      </c>
      <c r="M79" s="9" t="s">
        <v>289</v>
      </c>
    </row>
    <row r="80" spans="2:13" ht="15">
      <c r="B80" s="69" t="str">
        <f>C69</f>
        <v>Hnízdil Tomáš (TJ Záluží)</v>
      </c>
      <c r="C80" s="69" t="e">
        <f>#REF!</f>
        <v>#REF!</v>
      </c>
      <c r="D80" s="10" t="s">
        <v>290</v>
      </c>
      <c r="E80" s="69" t="str">
        <f>C71</f>
        <v>Náhlovský David (ST Euromaster Kolín)</v>
      </c>
      <c r="F80" s="69" t="str">
        <f>C71</f>
        <v>Náhlovský David (ST Euromaster Kolín)</v>
      </c>
      <c r="G80" s="69"/>
      <c r="H80" s="25">
        <v>9</v>
      </c>
      <c r="I80" s="25">
        <v>4</v>
      </c>
      <c r="J80" s="25">
        <v>4</v>
      </c>
      <c r="K80" s="25"/>
      <c r="L80" s="25"/>
      <c r="M80" s="10" t="str">
        <f>IF(H80="","",IF(AND(K80="",J80&lt;0),"0:3",IF(AND(K80="",J80&gt;=0),"3:0",IF(AND(L80="",K80&lt;0),"1:3",IF(AND(L80="",K80&gt;=0),"3:1",IF(L80&lt;0,"2:3","3:2"))))))</f>
        <v>3:0</v>
      </c>
    </row>
    <row r="81" spans="2:13" ht="15">
      <c r="B81" s="69" t="str">
        <f>C70</f>
        <v>Kepka Jaroslav (TJ Sokol Malešov)</v>
      </c>
      <c r="C81" s="69" t="e">
        <f>#REF!</f>
        <v>#REF!</v>
      </c>
      <c r="D81" s="10" t="s">
        <v>290</v>
      </c>
      <c r="E81" s="71" t="str">
        <f>C68</f>
        <v>Žydyk Roman (Sokol Ostředek)</v>
      </c>
      <c r="F81" s="71" t="str">
        <f>C68</f>
        <v>Žydyk Roman (Sokol Ostředek)</v>
      </c>
      <c r="G81" s="71"/>
      <c r="H81" s="25">
        <v>-6</v>
      </c>
      <c r="I81" s="25">
        <v>-7</v>
      </c>
      <c r="J81" s="25">
        <v>-5</v>
      </c>
      <c r="K81" s="25"/>
      <c r="L81" s="25"/>
      <c r="M81" s="10" t="str">
        <f>IF(H81="","",IF(AND(K81="",J81&lt;0),"0:3",IF(AND(K81="",J81&gt;=0),"3:0",IF(AND(L81="",K81&lt;0),"1:3",IF(AND(L81="",K81&gt;=0),"3:1",IF(L81&lt;0,"2:3","3:2"))))))</f>
        <v>0:3</v>
      </c>
    </row>
    <row r="82" ht="15.75" thickBot="1"/>
    <row r="83" spans="1:11" ht="42" customHeight="1" thickBot="1">
      <c r="A83" s="28">
        <v>6</v>
      </c>
      <c r="B83" s="74" t="s">
        <v>405</v>
      </c>
      <c r="C83" s="75"/>
      <c r="D83" s="76"/>
      <c r="E83" s="13" t="str">
        <f>C84</f>
        <v>Moravcová Alena (TJ Sokol Lány)</v>
      </c>
      <c r="F83" s="14" t="str">
        <f>C85</f>
        <v>Podlena Lukáš (TTC Příbram)</v>
      </c>
      <c r="G83" s="14" t="str">
        <f>C86</f>
        <v>Kalva Tomáš (ST Euromaster Kolín)</v>
      </c>
      <c r="H83" s="14" t="str">
        <f>C87</f>
        <v>Jelínek Kryštof (TTC Kladno)</v>
      </c>
      <c r="I83" s="13" t="s">
        <v>280</v>
      </c>
      <c r="J83" s="14" t="s">
        <v>281</v>
      </c>
      <c r="K83" s="15" t="s">
        <v>282</v>
      </c>
    </row>
    <row r="84" spans="1:12" ht="15">
      <c r="A84" s="28" t="str">
        <f>CONCATENATE($A$83,"_",K84)</f>
        <v>6_3</v>
      </c>
      <c r="B84" s="16" t="s">
        <v>307</v>
      </c>
      <c r="C84" s="77" t="str">
        <f>VLOOKUP(B84,$A$19:$H$22,3,0)</f>
        <v>Moravcová Alena (TJ Sokol Lány)</v>
      </c>
      <c r="D84" s="78"/>
      <c r="E84" s="17" t="s">
        <v>279</v>
      </c>
      <c r="F84" s="18" t="str">
        <f>M94</f>
        <v>2:3</v>
      </c>
      <c r="G84" s="18" t="str">
        <f>CONCATENATE(RIGHT(E86,1),MID(E86,2,1),LEFT(E86,1))</f>
        <v>0:3</v>
      </c>
      <c r="H84" s="18" t="str">
        <f>M90</f>
        <v>3:2</v>
      </c>
      <c r="I84" s="19" t="str">
        <f>CONCATENATE(LEFT(F84,1)+LEFT(G84,1)+LEFT(H84,1),":",RIGHT(F84,1)+RIGHT(G84,1)+RIGHT(H84,1))</f>
        <v>5:8</v>
      </c>
      <c r="J84" s="18">
        <f>IF(ISERROR(I84),"",IF(LEFT(F84,1)="3",2,1)+IF(LEFT(G84,1)="3",2,1)+IF(LEFT(H84,1)="3",2,1))</f>
        <v>4</v>
      </c>
      <c r="K84" s="22">
        <v>3</v>
      </c>
      <c r="L84" s="55" t="s">
        <v>593</v>
      </c>
    </row>
    <row r="85" spans="1:12" ht="15">
      <c r="A85" s="28" t="str">
        <f>CONCATENATE($A$83,"_",K85)</f>
        <v>6_4</v>
      </c>
      <c r="B85" s="20" t="s">
        <v>313</v>
      </c>
      <c r="C85" s="79" t="str">
        <f>VLOOKUP(B85,$A$19:$H$22,3,0)</f>
        <v>Podlena Lukáš (TTC Příbram)</v>
      </c>
      <c r="D85" s="80"/>
      <c r="E85" s="11" t="str">
        <f>CONCATENATE(RIGHT(F84,1),MID(F84,2,1),LEFT(F84,1))</f>
        <v>3:2</v>
      </c>
      <c r="F85" s="3" t="s">
        <v>279</v>
      </c>
      <c r="G85" s="4" t="str">
        <f>M91</f>
        <v>1:3</v>
      </c>
      <c r="H85" s="4" t="str">
        <f>M96</f>
        <v>0:3</v>
      </c>
      <c r="I85" s="5" t="str">
        <f>CONCATENATE(LEFT(E85,1)+LEFT(G85,1)+LEFT(H85,1),":",RIGHT(E85,1)+RIGHT(G85,1)+RIGHT(H85,1))</f>
        <v>4:8</v>
      </c>
      <c r="J85" s="4">
        <f>IF(ISERROR(I85),"",IF(LEFT(E85,1)="3",2,1)+IF(LEFT(G85,1)="3",2,1)+IF(LEFT(H85,1)="3",2,1))</f>
        <v>4</v>
      </c>
      <c r="K85" s="23">
        <v>4</v>
      </c>
      <c r="L85" s="55" t="s">
        <v>596</v>
      </c>
    </row>
    <row r="86" spans="1:12" ht="15">
      <c r="A86" s="28" t="str">
        <f>CONCATENATE($A$83,"_",K86)</f>
        <v>6_1</v>
      </c>
      <c r="B86" s="20" t="s">
        <v>314</v>
      </c>
      <c r="C86" s="79" t="str">
        <f>VLOOKUP(B86,$A$35:$H$38,3,0)</f>
        <v>Kalva Tomáš (ST Euromaster Kolín)</v>
      </c>
      <c r="D86" s="80"/>
      <c r="E86" s="11" t="str">
        <f>M97</f>
        <v>3:0</v>
      </c>
      <c r="F86" s="4" t="str">
        <f>CONCATENATE(RIGHT(G85,1),MID(G85,2,1),LEFT(G85,1))</f>
        <v>3:1</v>
      </c>
      <c r="G86" s="3" t="s">
        <v>279</v>
      </c>
      <c r="H86" s="4" t="str">
        <f>CONCATENATE(RIGHT(G87,1),MID(G87,2,1),LEFT(G87,1))</f>
        <v>3:2</v>
      </c>
      <c r="I86" s="5" t="str">
        <f>CONCATENATE(LEFT(E86,1)+LEFT(F86,1)+LEFT(H86,1),":",RIGHT(E86,1)+RIGHT(F86,1)+RIGHT(H86,1))</f>
        <v>9:3</v>
      </c>
      <c r="J86" s="4">
        <f>IF(ISERROR(I86),"",IF(LEFT(E86,1)="3",2,1)+IF(LEFT(F86,1)="3",2,1)+IF(LEFT(H86,1)="3",2,1))</f>
        <v>6</v>
      </c>
      <c r="K86" s="23">
        <v>1</v>
      </c>
      <c r="L86" s="55"/>
    </row>
    <row r="87" spans="1:12" ht="15.75" thickBot="1">
      <c r="A87" s="28" t="str">
        <f>CONCATENATE($A$83,"_",K87)</f>
        <v>6_2</v>
      </c>
      <c r="B87" s="21" t="s">
        <v>315</v>
      </c>
      <c r="C87" s="72" t="str">
        <f>VLOOKUP(B87,$A$35:$H$38,3,0)</f>
        <v>Jelínek Kryštof (TTC Kladno)</v>
      </c>
      <c r="D87" s="73"/>
      <c r="E87" s="12" t="str">
        <f>CONCATENATE(RIGHT(H84,1),MID(H84,2,1),LEFT(H84,1))</f>
        <v>2:3</v>
      </c>
      <c r="F87" s="6" t="str">
        <f>CONCATENATE(RIGHT(H85,1),MID(H85,2,1),LEFT(H85,1))</f>
        <v>3:0</v>
      </c>
      <c r="G87" s="6" t="str">
        <f>M93</f>
        <v>2:3</v>
      </c>
      <c r="H87" s="7" t="s">
        <v>279</v>
      </c>
      <c r="I87" s="8" t="str">
        <f>CONCATENATE(LEFT(E87,1)+LEFT(F87,1)+LEFT(G87,1),":",RIGHT(E87,1)+RIGHT(F87,1)+RIGHT(G87,1))</f>
        <v>7:6</v>
      </c>
      <c r="J87" s="6">
        <f>IF(ISERROR(I87),"",IF(LEFT(E87,1)="3",2,1)+IF(LEFT(F87,1)="3",2,1)+IF(LEFT(G87,1)="3",2,1))</f>
        <v>4</v>
      </c>
      <c r="K87" s="24">
        <v>2</v>
      </c>
      <c r="L87" s="55" t="s">
        <v>597</v>
      </c>
    </row>
    <row r="88" ht="15.75" customHeight="1"/>
    <row r="89" spans="2:13" ht="15">
      <c r="B89" s="70" t="s">
        <v>283</v>
      </c>
      <c r="C89" s="70"/>
      <c r="D89" s="70"/>
      <c r="E89" s="70"/>
      <c r="F89" s="70"/>
      <c r="G89" s="70"/>
      <c r="H89" s="9" t="s">
        <v>284</v>
      </c>
      <c r="I89" s="9" t="s">
        <v>285</v>
      </c>
      <c r="J89" s="9" t="s">
        <v>286</v>
      </c>
      <c r="K89" s="9" t="s">
        <v>287</v>
      </c>
      <c r="L89" s="9" t="s">
        <v>288</v>
      </c>
      <c r="M89" s="9" t="s">
        <v>289</v>
      </c>
    </row>
    <row r="90" spans="2:13" ht="15">
      <c r="B90" s="69" t="str">
        <f>C84</f>
        <v>Moravcová Alena (TJ Sokol Lány)</v>
      </c>
      <c r="C90" s="69"/>
      <c r="D90" s="10" t="s">
        <v>290</v>
      </c>
      <c r="E90" s="69" t="str">
        <f>C87</f>
        <v>Jelínek Kryštof (TTC Kladno)</v>
      </c>
      <c r="F90" s="69"/>
      <c r="G90" s="69"/>
      <c r="H90" s="25">
        <v>9</v>
      </c>
      <c r="I90" s="25">
        <v>-6</v>
      </c>
      <c r="J90" s="25">
        <v>4</v>
      </c>
      <c r="K90" s="25">
        <v>-14</v>
      </c>
      <c r="L90" s="25">
        <v>6</v>
      </c>
      <c r="M90" s="10" t="str">
        <f>IF(H90="","",IF(AND(K90="",J90&lt;0),"0:3",IF(AND(K90="",J90&gt;=0),"3:0",IF(AND(L90="",K90&lt;0),"1:3",IF(AND(L90="",K90&gt;=0),"3:1",IF(L90&lt;0,"2:3","3:2"))))))</f>
        <v>3:2</v>
      </c>
    </row>
    <row r="91" spans="2:13" ht="15">
      <c r="B91" s="69" t="str">
        <f>C85</f>
        <v>Podlena Lukáš (TTC Příbram)</v>
      </c>
      <c r="C91" s="69" t="e">
        <f>#REF!</f>
        <v>#REF!</v>
      </c>
      <c r="D91" s="10" t="s">
        <v>290</v>
      </c>
      <c r="E91" s="69" t="str">
        <f>C86</f>
        <v>Kalva Tomáš (ST Euromaster Kolín)</v>
      </c>
      <c r="F91" s="69" t="str">
        <f>C86</f>
        <v>Kalva Tomáš (ST Euromaster Kolín)</v>
      </c>
      <c r="G91" s="69"/>
      <c r="H91" s="25">
        <v>-10</v>
      </c>
      <c r="I91" s="25">
        <v>-8</v>
      </c>
      <c r="J91" s="25">
        <v>9</v>
      </c>
      <c r="K91" s="25">
        <v>-8</v>
      </c>
      <c r="L91" s="25"/>
      <c r="M91" s="10" t="str">
        <f>IF(H91="","",IF(AND(K91="",J91&lt;0),"0:3",IF(AND(K91="",J91&gt;=0),"3:0",IF(AND(L91="",K91&lt;0),"1:3",IF(AND(L91="",K91&gt;=0),"3:1",IF(L91&lt;0,"2:3","3:2"))))))</f>
        <v>1:3</v>
      </c>
    </row>
    <row r="92" spans="2:13" ht="15">
      <c r="B92" s="70" t="s">
        <v>291</v>
      </c>
      <c r="C92" s="70"/>
      <c r="D92" s="70"/>
      <c r="E92" s="70"/>
      <c r="F92" s="70"/>
      <c r="G92" s="70"/>
      <c r="H92" s="9" t="s">
        <v>284</v>
      </c>
      <c r="I92" s="9" t="s">
        <v>285</v>
      </c>
      <c r="J92" s="9" t="s">
        <v>286</v>
      </c>
      <c r="K92" s="9" t="s">
        <v>287</v>
      </c>
      <c r="L92" s="9" t="s">
        <v>288</v>
      </c>
      <c r="M92" s="9" t="s">
        <v>289</v>
      </c>
    </row>
    <row r="93" spans="2:13" ht="15">
      <c r="B93" s="69" t="str">
        <f>C87</f>
        <v>Jelínek Kryštof (TTC Kladno)</v>
      </c>
      <c r="C93" s="69" t="str">
        <f>C87</f>
        <v>Jelínek Kryštof (TTC Kladno)</v>
      </c>
      <c r="D93" s="10" t="s">
        <v>290</v>
      </c>
      <c r="E93" s="69" t="str">
        <f>C86</f>
        <v>Kalva Tomáš (ST Euromaster Kolín)</v>
      </c>
      <c r="F93" s="69" t="str">
        <f>C86</f>
        <v>Kalva Tomáš (ST Euromaster Kolín)</v>
      </c>
      <c r="G93" s="69"/>
      <c r="H93" s="25">
        <v>5</v>
      </c>
      <c r="I93" s="25">
        <v>-4</v>
      </c>
      <c r="J93" s="25">
        <v>8</v>
      </c>
      <c r="K93" s="25">
        <v>-6</v>
      </c>
      <c r="L93" s="25">
        <v>-6</v>
      </c>
      <c r="M93" s="10" t="str">
        <f>IF(H93="","",IF(AND(K93="",J93&lt;0),"0:3",IF(AND(K93="",J93&gt;=0),"3:0",IF(AND(L93="",K93&lt;0),"1:3",IF(AND(L93="",K93&gt;=0),"3:1",IF(L93&lt;0,"2:3","3:2"))))))</f>
        <v>2:3</v>
      </c>
    </row>
    <row r="94" spans="2:13" ht="15">
      <c r="B94" s="69" t="str">
        <f>C84</f>
        <v>Moravcová Alena (TJ Sokol Lány)</v>
      </c>
      <c r="C94" s="69" t="str">
        <f>C85</f>
        <v>Podlena Lukáš (TTC Příbram)</v>
      </c>
      <c r="D94" s="10" t="s">
        <v>290</v>
      </c>
      <c r="E94" s="69" t="str">
        <f>C85</f>
        <v>Podlena Lukáš (TTC Příbram)</v>
      </c>
      <c r="F94" s="69" t="str">
        <f>C85</f>
        <v>Podlena Lukáš (TTC Příbram)</v>
      </c>
      <c r="G94" s="69"/>
      <c r="H94" s="25">
        <v>3</v>
      </c>
      <c r="I94" s="25">
        <v>7</v>
      </c>
      <c r="J94" s="25">
        <v>-7</v>
      </c>
      <c r="K94" s="25">
        <v>-8</v>
      </c>
      <c r="L94" s="25">
        <v>-13</v>
      </c>
      <c r="M94" s="10" t="str">
        <f>IF(H94="","",IF(AND(K94="",J94&lt;0),"0:3",IF(AND(K94="",J94&gt;=0),"3:0",IF(AND(L94="",K94&lt;0),"1:3",IF(AND(L94="",K94&gt;=0),"3:1",IF(L94&lt;0,"2:3","3:2"))))))</f>
        <v>2:3</v>
      </c>
    </row>
    <row r="95" spans="2:13" ht="15">
      <c r="B95" s="70" t="s">
        <v>292</v>
      </c>
      <c r="C95" s="70"/>
      <c r="D95" s="70"/>
      <c r="E95" s="70"/>
      <c r="F95" s="70"/>
      <c r="G95" s="70"/>
      <c r="H95" s="9" t="s">
        <v>284</v>
      </c>
      <c r="I95" s="9" t="s">
        <v>285</v>
      </c>
      <c r="J95" s="9" t="s">
        <v>286</v>
      </c>
      <c r="K95" s="9" t="s">
        <v>287</v>
      </c>
      <c r="L95" s="9" t="s">
        <v>288</v>
      </c>
      <c r="M95" s="9" t="s">
        <v>289</v>
      </c>
    </row>
    <row r="96" spans="2:13" ht="15">
      <c r="B96" s="69" t="str">
        <f>C85</f>
        <v>Podlena Lukáš (TTC Příbram)</v>
      </c>
      <c r="C96" s="69" t="e">
        <f>#REF!</f>
        <v>#REF!</v>
      </c>
      <c r="D96" s="10" t="s">
        <v>290</v>
      </c>
      <c r="E96" s="69" t="str">
        <f>C87</f>
        <v>Jelínek Kryštof (TTC Kladno)</v>
      </c>
      <c r="F96" s="69" t="str">
        <f>C87</f>
        <v>Jelínek Kryštof (TTC Kladno)</v>
      </c>
      <c r="G96" s="69"/>
      <c r="H96" s="25">
        <v>-5</v>
      </c>
      <c r="I96" s="25">
        <v>-7</v>
      </c>
      <c r="J96" s="25">
        <v>-10</v>
      </c>
      <c r="K96" s="25"/>
      <c r="L96" s="25"/>
      <c r="M96" s="10" t="str">
        <f>IF(H96="","",IF(AND(K96="",J96&lt;0),"0:3",IF(AND(K96="",J96&gt;=0),"3:0",IF(AND(L96="",K96&lt;0),"1:3",IF(AND(L96="",K96&gt;=0),"3:1",IF(L96&lt;0,"2:3","3:2"))))))</f>
        <v>0:3</v>
      </c>
    </row>
    <row r="97" spans="2:13" ht="15">
      <c r="B97" s="69" t="str">
        <f>C86</f>
        <v>Kalva Tomáš (ST Euromaster Kolín)</v>
      </c>
      <c r="C97" s="69" t="e">
        <f>#REF!</f>
        <v>#REF!</v>
      </c>
      <c r="D97" s="10" t="s">
        <v>290</v>
      </c>
      <c r="E97" s="69" t="str">
        <f>C84</f>
        <v>Moravcová Alena (TJ Sokol Lány)</v>
      </c>
      <c r="F97" s="69" t="str">
        <f>C84</f>
        <v>Moravcová Alena (TJ Sokol Lány)</v>
      </c>
      <c r="G97" s="69"/>
      <c r="H97" s="25">
        <v>8</v>
      </c>
      <c r="I97" s="25">
        <v>10</v>
      </c>
      <c r="J97" s="25">
        <v>8</v>
      </c>
      <c r="K97" s="25"/>
      <c r="L97" s="25"/>
      <c r="M97" s="10" t="str">
        <f>IF(H97="","",IF(AND(K97="",J97&lt;0),"0:3",IF(AND(K97="",J97&gt;=0),"3:0",IF(AND(L97="",K97&lt;0),"1:3",IF(AND(L97="",K97&gt;=0),"3:1",IF(L97&lt;0,"2:3","3:2"))))))</f>
        <v>3:0</v>
      </c>
    </row>
    <row r="99" ht="15.75" thickBot="1"/>
    <row r="100" spans="1:11" ht="42" customHeight="1" thickBot="1">
      <c r="A100" s="28">
        <v>7</v>
      </c>
      <c r="B100" s="74" t="s">
        <v>428</v>
      </c>
      <c r="C100" s="75"/>
      <c r="D100" s="76"/>
      <c r="E100" s="13" t="str">
        <f>C101</f>
        <v>Petrovský Jakub (TSM Kladno)</v>
      </c>
      <c r="F100" s="14" t="str">
        <f>C102</f>
        <v>Kotrč Josef (TJ Dynamo Nelahozeves)</v>
      </c>
      <c r="G100" s="14" t="str">
        <f>C103</f>
        <v>Hadač Filip (TTC Příbram)</v>
      </c>
      <c r="H100" s="14" t="str">
        <f>C104</f>
        <v>Štochl Karel (TJ Chaloupky)</v>
      </c>
      <c r="I100" s="13" t="s">
        <v>280</v>
      </c>
      <c r="J100" s="14" t="s">
        <v>281</v>
      </c>
      <c r="K100" s="15" t="s">
        <v>282</v>
      </c>
    </row>
    <row r="101" spans="1:11" ht="15">
      <c r="A101" s="28" t="str">
        <f>CONCATENATE($A$100,"_",K101)</f>
        <v>7_2</v>
      </c>
      <c r="B101" s="16" t="s">
        <v>316</v>
      </c>
      <c r="C101" s="77" t="str">
        <f>VLOOKUP(B101,$A$19:$H$22,3,0)</f>
        <v>Petrovský Jakub (TSM Kladno)</v>
      </c>
      <c r="D101" s="78"/>
      <c r="E101" s="17" t="s">
        <v>279</v>
      </c>
      <c r="F101" s="18" t="str">
        <f>M111</f>
        <v>3:0</v>
      </c>
      <c r="G101" s="18" t="str">
        <f>CONCATENATE(RIGHT(E103,1),MID(E103,2,1),LEFT(E103,1))</f>
        <v>1:3</v>
      </c>
      <c r="H101" s="18" t="str">
        <f>M107</f>
        <v>3:0</v>
      </c>
      <c r="I101" s="19" t="str">
        <f>CONCATENATE(LEFT(F101,1)+LEFT(G101,1)+LEFT(H101,1),":",RIGHT(F101,1)+RIGHT(G101,1)+RIGHT(H101,1))</f>
        <v>7:3</v>
      </c>
      <c r="J101" s="18">
        <f>IF(ISERROR(I101),"",IF(LEFT(F101,1)="3",2,1)+IF(LEFT(G101,1)="3",2,1)+IF(LEFT(H101,1)="3",2,1))</f>
        <v>5</v>
      </c>
      <c r="K101" s="22">
        <v>2</v>
      </c>
    </row>
    <row r="102" spans="1:11" ht="15">
      <c r="A102" s="28" t="str">
        <f>CONCATENATE($A$100,"_",K102)</f>
        <v>7_3</v>
      </c>
      <c r="B102" s="20" t="s">
        <v>309</v>
      </c>
      <c r="C102" s="79" t="str">
        <f>VLOOKUP(B102,$A$19:$H$22,3,0)</f>
        <v>Kotrč Josef (TJ Dynamo Nelahozeves)</v>
      </c>
      <c r="D102" s="80"/>
      <c r="E102" s="11" t="str">
        <f>CONCATENATE(RIGHT(F101,1),MID(F101,2,1),LEFT(F101,1))</f>
        <v>0:3</v>
      </c>
      <c r="F102" s="3" t="s">
        <v>279</v>
      </c>
      <c r="G102" s="4" t="str">
        <f>M108</f>
        <v>0:3</v>
      </c>
      <c r="H102" s="4" t="str">
        <f>M113</f>
        <v>3:0</v>
      </c>
      <c r="I102" s="5" t="str">
        <f>CONCATENATE(LEFT(E102,1)+LEFT(G102,1)+LEFT(H102,1),":",RIGHT(E102,1)+RIGHT(G102,1)+RIGHT(H102,1))</f>
        <v>3:6</v>
      </c>
      <c r="J102" s="4">
        <f>IF(ISERROR(I102),"",IF(LEFT(E102,1)="3",2,1)+IF(LEFT(G102,1)="3",2,1)+IF(LEFT(H102,1)="3",2,1))</f>
        <v>4</v>
      </c>
      <c r="K102" s="23">
        <v>3</v>
      </c>
    </row>
    <row r="103" spans="1:11" ht="15">
      <c r="A103" s="28" t="str">
        <f>CONCATENATE($A$100,"_",K103)</f>
        <v>7_1</v>
      </c>
      <c r="B103" s="20" t="s">
        <v>317</v>
      </c>
      <c r="C103" s="79" t="str">
        <f>VLOOKUP(B103,$A$35:$H$38,3,0)</f>
        <v>Hadač Filip (TTC Příbram)</v>
      </c>
      <c r="D103" s="80"/>
      <c r="E103" s="11" t="str">
        <f>M114</f>
        <v>3:1</v>
      </c>
      <c r="F103" s="4" t="str">
        <f>CONCATENATE(RIGHT(G102,1),MID(G102,2,1),LEFT(G102,1))</f>
        <v>3:0</v>
      </c>
      <c r="G103" s="3" t="s">
        <v>279</v>
      </c>
      <c r="H103" s="4" t="str">
        <f>CONCATENATE(RIGHT(G104,1),MID(G104,2,1),LEFT(G104,1))</f>
        <v>3:0</v>
      </c>
      <c r="I103" s="5" t="str">
        <f>CONCATENATE(LEFT(E103,1)+LEFT(F103,1)+LEFT(H103,1),":",RIGHT(E103,1)+RIGHT(F103,1)+RIGHT(H103,1))</f>
        <v>9:1</v>
      </c>
      <c r="J103" s="4">
        <f>IF(ISERROR(I103),"",IF(LEFT(E103,1)="3",2,1)+IF(LEFT(F103,1)="3",2,1)+IF(LEFT(H103,1)="3",2,1))</f>
        <v>6</v>
      </c>
      <c r="K103" s="23">
        <v>1</v>
      </c>
    </row>
    <row r="104" spans="1:11" ht="15.75" thickBot="1">
      <c r="A104" s="28" t="str">
        <f>CONCATENATE($A$100,"_",K104)</f>
        <v>7_4</v>
      </c>
      <c r="B104" s="21" t="s">
        <v>318</v>
      </c>
      <c r="C104" s="72" t="str">
        <f>VLOOKUP(B104,$A$35:$H$38,3,0)</f>
        <v>Štochl Karel (TJ Chaloupky)</v>
      </c>
      <c r="D104" s="73"/>
      <c r="E104" s="12" t="str">
        <f>CONCATENATE(RIGHT(H101,1),MID(H101,2,1),LEFT(H101,1))</f>
        <v>0:3</v>
      </c>
      <c r="F104" s="6" t="str">
        <f>CONCATENATE(RIGHT(H102,1),MID(H102,2,1),LEFT(H102,1))</f>
        <v>0:3</v>
      </c>
      <c r="G104" s="6" t="str">
        <f>M110</f>
        <v>0:3</v>
      </c>
      <c r="H104" s="7" t="s">
        <v>279</v>
      </c>
      <c r="I104" s="8" t="str">
        <f>CONCATENATE(LEFT(E104,1)+LEFT(F104,1)+LEFT(G104,1),":",RIGHT(E104,1)+RIGHT(F104,1)+RIGHT(G104,1))</f>
        <v>0:9</v>
      </c>
      <c r="J104" s="6">
        <f>IF(ISERROR(I104),"",IF(LEFT(E104,1)="3",2,1)+IF(LEFT(F104,1)="3",2,1)+IF(LEFT(G104,1)="3",2,1))</f>
        <v>3</v>
      </c>
      <c r="K104" s="24">
        <v>4</v>
      </c>
    </row>
    <row r="105" ht="15.75" customHeight="1"/>
    <row r="106" spans="2:13" ht="15">
      <c r="B106" s="70" t="s">
        <v>283</v>
      </c>
      <c r="C106" s="70"/>
      <c r="D106" s="70"/>
      <c r="E106" s="70"/>
      <c r="F106" s="70"/>
      <c r="G106" s="70"/>
      <c r="H106" s="9" t="s">
        <v>284</v>
      </c>
      <c r="I106" s="9" t="s">
        <v>285</v>
      </c>
      <c r="J106" s="9" t="s">
        <v>286</v>
      </c>
      <c r="K106" s="9" t="s">
        <v>287</v>
      </c>
      <c r="L106" s="9" t="s">
        <v>288</v>
      </c>
      <c r="M106" s="9" t="s">
        <v>289</v>
      </c>
    </row>
    <row r="107" spans="2:13" ht="15">
      <c r="B107" s="69" t="str">
        <f>C101</f>
        <v>Petrovský Jakub (TSM Kladno)</v>
      </c>
      <c r="C107" s="69"/>
      <c r="D107" s="10" t="s">
        <v>290</v>
      </c>
      <c r="E107" s="69" t="str">
        <f>C104</f>
        <v>Štochl Karel (TJ Chaloupky)</v>
      </c>
      <c r="F107" s="69"/>
      <c r="G107" s="69"/>
      <c r="H107" s="25">
        <v>2</v>
      </c>
      <c r="I107" s="25">
        <v>2</v>
      </c>
      <c r="J107" s="25">
        <v>3</v>
      </c>
      <c r="K107" s="25"/>
      <c r="L107" s="25"/>
      <c r="M107" s="10" t="str">
        <f>IF(H107="","",IF(AND(K107="",J107&lt;0),"0:3",IF(AND(K107="",J107&gt;=0),"3:0",IF(AND(L107="",K107&lt;0),"1:3",IF(AND(L107="",K107&gt;=0),"3:1",IF(L107&lt;0,"2:3","3:2"))))))</f>
        <v>3:0</v>
      </c>
    </row>
    <row r="108" spans="2:13" ht="15">
      <c r="B108" s="69" t="str">
        <f>C102</f>
        <v>Kotrč Josef (TJ Dynamo Nelahozeves)</v>
      </c>
      <c r="C108" s="69" t="e">
        <f>#REF!</f>
        <v>#REF!</v>
      </c>
      <c r="D108" s="10" t="s">
        <v>290</v>
      </c>
      <c r="E108" s="69" t="str">
        <f>C103</f>
        <v>Hadač Filip (TTC Příbram)</v>
      </c>
      <c r="F108" s="69" t="str">
        <f>C103</f>
        <v>Hadač Filip (TTC Příbram)</v>
      </c>
      <c r="G108" s="69"/>
      <c r="H108" s="25">
        <v>-3</v>
      </c>
      <c r="I108" s="25">
        <v>-7</v>
      </c>
      <c r="J108" s="25">
        <v>-7</v>
      </c>
      <c r="K108" s="25"/>
      <c r="L108" s="25"/>
      <c r="M108" s="10" t="str">
        <f>IF(H108="","",IF(AND(K108="",J108&lt;0),"0:3",IF(AND(K108="",J108&gt;=0),"3:0",IF(AND(L108="",K108&lt;0),"1:3",IF(AND(L108="",K108&gt;=0),"3:1",IF(L108&lt;0,"2:3","3:2"))))))</f>
        <v>0:3</v>
      </c>
    </row>
    <row r="109" spans="2:13" ht="15">
      <c r="B109" s="70" t="s">
        <v>291</v>
      </c>
      <c r="C109" s="70"/>
      <c r="D109" s="70"/>
      <c r="E109" s="70"/>
      <c r="F109" s="70"/>
      <c r="G109" s="70"/>
      <c r="H109" s="9" t="s">
        <v>284</v>
      </c>
      <c r="I109" s="9" t="s">
        <v>285</v>
      </c>
      <c r="J109" s="9" t="s">
        <v>286</v>
      </c>
      <c r="K109" s="9" t="s">
        <v>287</v>
      </c>
      <c r="L109" s="9" t="s">
        <v>288</v>
      </c>
      <c r="M109" s="9" t="s">
        <v>289</v>
      </c>
    </row>
    <row r="110" spans="2:13" ht="15">
      <c r="B110" s="69" t="str">
        <f>C104</f>
        <v>Štochl Karel (TJ Chaloupky)</v>
      </c>
      <c r="C110" s="69" t="str">
        <f>C104</f>
        <v>Štochl Karel (TJ Chaloupky)</v>
      </c>
      <c r="D110" s="10" t="s">
        <v>290</v>
      </c>
      <c r="E110" s="69" t="str">
        <f>C103</f>
        <v>Hadač Filip (TTC Příbram)</v>
      </c>
      <c r="F110" s="69" t="str">
        <f>C103</f>
        <v>Hadač Filip (TTC Příbram)</v>
      </c>
      <c r="G110" s="69"/>
      <c r="H110" s="25">
        <v>-6</v>
      </c>
      <c r="I110" s="25">
        <v>-6</v>
      </c>
      <c r="J110" s="25">
        <v>-3</v>
      </c>
      <c r="K110" s="25"/>
      <c r="L110" s="25"/>
      <c r="M110" s="10" t="str">
        <f>IF(H110="","",IF(AND(K110="",J110&lt;0),"0:3",IF(AND(K110="",J110&gt;=0),"3:0",IF(AND(L110="",K110&lt;0),"1:3",IF(AND(L110="",K110&gt;=0),"3:1",IF(L110&lt;0,"2:3","3:2"))))))</f>
        <v>0:3</v>
      </c>
    </row>
    <row r="111" spans="2:13" ht="15">
      <c r="B111" s="69" t="str">
        <f>C101</f>
        <v>Petrovský Jakub (TSM Kladno)</v>
      </c>
      <c r="C111" s="69" t="str">
        <f>C102</f>
        <v>Kotrč Josef (TJ Dynamo Nelahozeves)</v>
      </c>
      <c r="D111" s="10" t="s">
        <v>290</v>
      </c>
      <c r="E111" s="69" t="str">
        <f>C102</f>
        <v>Kotrč Josef (TJ Dynamo Nelahozeves)</v>
      </c>
      <c r="F111" s="69" t="str">
        <f>C102</f>
        <v>Kotrč Josef (TJ Dynamo Nelahozeves)</v>
      </c>
      <c r="G111" s="69"/>
      <c r="H111" s="25">
        <v>11</v>
      </c>
      <c r="I111" s="25">
        <v>5</v>
      </c>
      <c r="J111" s="25">
        <v>10</v>
      </c>
      <c r="K111" s="25"/>
      <c r="L111" s="25"/>
      <c r="M111" s="10" t="str">
        <f>IF(H111="","",IF(AND(K111="",J111&lt;0),"0:3",IF(AND(K111="",J111&gt;=0),"3:0",IF(AND(L111="",K111&lt;0),"1:3",IF(AND(L111="",K111&gt;=0),"3:1",IF(L111&lt;0,"2:3","3:2"))))))</f>
        <v>3:0</v>
      </c>
    </row>
    <row r="112" spans="2:13" ht="15">
      <c r="B112" s="70" t="s">
        <v>292</v>
      </c>
      <c r="C112" s="70"/>
      <c r="D112" s="70"/>
      <c r="E112" s="70"/>
      <c r="F112" s="70"/>
      <c r="G112" s="70"/>
      <c r="H112" s="9" t="s">
        <v>284</v>
      </c>
      <c r="I112" s="9" t="s">
        <v>285</v>
      </c>
      <c r="J112" s="9" t="s">
        <v>286</v>
      </c>
      <c r="K112" s="9" t="s">
        <v>287</v>
      </c>
      <c r="L112" s="9" t="s">
        <v>288</v>
      </c>
      <c r="M112" s="9" t="s">
        <v>289</v>
      </c>
    </row>
    <row r="113" spans="2:13" ht="15">
      <c r="B113" s="69" t="str">
        <f>C102</f>
        <v>Kotrč Josef (TJ Dynamo Nelahozeves)</v>
      </c>
      <c r="C113" s="69" t="e">
        <f>#REF!</f>
        <v>#REF!</v>
      </c>
      <c r="D113" s="10" t="s">
        <v>290</v>
      </c>
      <c r="E113" s="69" t="str">
        <f>C104</f>
        <v>Štochl Karel (TJ Chaloupky)</v>
      </c>
      <c r="F113" s="69" t="str">
        <f>C104</f>
        <v>Štochl Karel (TJ Chaloupky)</v>
      </c>
      <c r="G113" s="69"/>
      <c r="H113" s="25">
        <v>7</v>
      </c>
      <c r="I113" s="25">
        <v>8</v>
      </c>
      <c r="J113" s="25">
        <v>8</v>
      </c>
      <c r="K113" s="25"/>
      <c r="L113" s="25"/>
      <c r="M113" s="10" t="str">
        <f>IF(H113="","",IF(AND(K113="",J113&lt;0),"0:3",IF(AND(K113="",J113&gt;=0),"3:0",IF(AND(L113="",K113&lt;0),"1:3",IF(AND(L113="",K113&gt;=0),"3:1",IF(L113&lt;0,"2:3","3:2"))))))</f>
        <v>3:0</v>
      </c>
    </row>
    <row r="114" spans="2:13" ht="15">
      <c r="B114" s="69" t="str">
        <f>C103</f>
        <v>Hadač Filip (TTC Příbram)</v>
      </c>
      <c r="C114" s="69" t="e">
        <f>#REF!</f>
        <v>#REF!</v>
      </c>
      <c r="D114" s="10" t="s">
        <v>290</v>
      </c>
      <c r="E114" s="69" t="str">
        <f>C101</f>
        <v>Petrovský Jakub (TSM Kladno)</v>
      </c>
      <c r="F114" s="69" t="str">
        <f>C101</f>
        <v>Petrovský Jakub (TSM Kladno)</v>
      </c>
      <c r="G114" s="69"/>
      <c r="H114" s="25">
        <v>10</v>
      </c>
      <c r="I114" s="25">
        <v>5</v>
      </c>
      <c r="J114" s="25">
        <v>-5</v>
      </c>
      <c r="K114" s="25">
        <v>8</v>
      </c>
      <c r="L114" s="25"/>
      <c r="M114" s="10" t="str">
        <f>IF(H114="","",IF(AND(K114="",J114&lt;0),"0:3",IF(AND(K114="",J114&gt;=0),"3:0",IF(AND(L114="",K114&lt;0),"1:3",IF(AND(L114="",K114&gt;=0),"3:1",IF(L114&lt;0,"2:3","3:2"))))))</f>
        <v>3:1</v>
      </c>
    </row>
    <row r="115" ht="15.75" thickBot="1"/>
    <row r="116" spans="1:11" ht="42" customHeight="1" thickBot="1">
      <c r="A116" s="28">
        <v>8</v>
      </c>
      <c r="B116" s="74" t="s">
        <v>429</v>
      </c>
      <c r="C116" s="75"/>
      <c r="D116" s="76"/>
      <c r="E116" s="13" t="str">
        <f>C117</f>
        <v>Doskočil Matěj (TTC Říčany)</v>
      </c>
      <c r="F116" s="14" t="str">
        <f>C118</f>
        <v>Klem Ondřej (TJ Sokol Chlístovice)</v>
      </c>
      <c r="G116" s="14" t="str">
        <f>C119</f>
        <v>Truksa Michal (TSM Kladno)</v>
      </c>
      <c r="H116" s="14" t="str">
        <f>C120</f>
        <v>Číž Daniel (TJ Sokol Uhlířské Janovice)</v>
      </c>
      <c r="I116" s="13" t="s">
        <v>280</v>
      </c>
      <c r="J116" s="14" t="s">
        <v>281</v>
      </c>
      <c r="K116" s="15" t="s">
        <v>282</v>
      </c>
    </row>
    <row r="117" spans="1:11" ht="15">
      <c r="A117" s="28" t="str">
        <f>CONCATENATE($A$116,"_",K117)</f>
        <v>8_1</v>
      </c>
      <c r="B117" s="16" t="s">
        <v>319</v>
      </c>
      <c r="C117" s="77" t="str">
        <f>VLOOKUP(B117,$A$2:$H$5,3,0)</f>
        <v>Doskočil Matěj (TTC Říčany)</v>
      </c>
      <c r="D117" s="78"/>
      <c r="E117" s="17" t="s">
        <v>279</v>
      </c>
      <c r="F117" s="18" t="str">
        <f>M127</f>
        <v>3:0</v>
      </c>
      <c r="G117" s="18" t="str">
        <f>CONCATENATE(RIGHT(E119,1),MID(E119,2,1),LEFT(E119,1))</f>
        <v>3:2</v>
      </c>
      <c r="H117" s="18" t="str">
        <f>M123</f>
        <v>3:0</v>
      </c>
      <c r="I117" s="19" t="str">
        <f>CONCATENATE(LEFT(F117,1)+LEFT(G117,1)+LEFT(H117,1),":",RIGHT(F117,1)+RIGHT(G117,1)+RIGHT(H117,1))</f>
        <v>9:2</v>
      </c>
      <c r="J117" s="18">
        <f>IF(ISERROR(I117),"",IF(LEFT(F117,1)="3",2,1)+IF(LEFT(G117,1)="3",2,1)+IF(LEFT(H117,1)="3",2,1))</f>
        <v>6</v>
      </c>
      <c r="K117" s="22">
        <v>1</v>
      </c>
    </row>
    <row r="118" spans="1:11" ht="15">
      <c r="A118" s="28" t="str">
        <f>CONCATENATE($A$116,"_",K118)</f>
        <v>8_4</v>
      </c>
      <c r="B118" s="20" t="s">
        <v>308</v>
      </c>
      <c r="C118" s="79" t="str">
        <f>VLOOKUP(B118,$A$2:$H$5,3,0)</f>
        <v>Klem Ondřej (TJ Sokol Chlístovice)</v>
      </c>
      <c r="D118" s="80"/>
      <c r="E118" s="11" t="str">
        <f>CONCATENATE(RIGHT(F117,1),MID(F117,2,1),LEFT(F117,1))</f>
        <v>0:3</v>
      </c>
      <c r="F118" s="3" t="s">
        <v>279</v>
      </c>
      <c r="G118" s="4" t="str">
        <f>M124</f>
        <v>1:3</v>
      </c>
      <c r="H118" s="4" t="str">
        <f>M129</f>
        <v>2:3</v>
      </c>
      <c r="I118" s="5" t="str">
        <f>CONCATENATE(LEFT(E118,1)+LEFT(G118,1)+LEFT(H118,1),":",RIGHT(E118,1)+RIGHT(G118,1)+RIGHT(H118,1))</f>
        <v>3:9</v>
      </c>
      <c r="J118" s="4">
        <f>IF(ISERROR(I118),"",IF(LEFT(E118,1)="3",2,1)+IF(LEFT(G118,1)="3",2,1)+IF(LEFT(H118,1)="3",2,1))</f>
        <v>3</v>
      </c>
      <c r="K118" s="23">
        <v>4</v>
      </c>
    </row>
    <row r="119" spans="1:11" ht="15">
      <c r="A119" s="28" t="str">
        <f>CONCATENATE($A$116,"_",K119)</f>
        <v>8_2</v>
      </c>
      <c r="B119" s="20" t="s">
        <v>320</v>
      </c>
      <c r="C119" s="79" t="str">
        <f>VLOOKUP(B119,$A$52:$H$55,3,0)</f>
        <v>Truksa Michal (TSM Kladno)</v>
      </c>
      <c r="D119" s="80"/>
      <c r="E119" s="11" t="str">
        <f>M130</f>
        <v>2:3</v>
      </c>
      <c r="F119" s="4" t="str">
        <f>CONCATENATE(RIGHT(G118,1),MID(G118,2,1),LEFT(G118,1))</f>
        <v>3:1</v>
      </c>
      <c r="G119" s="3" t="s">
        <v>279</v>
      </c>
      <c r="H119" s="4" t="str">
        <f>CONCATENATE(RIGHT(G120,1),MID(G120,2,1),LEFT(G120,1))</f>
        <v>3:1</v>
      </c>
      <c r="I119" s="5" t="str">
        <f>CONCATENATE(LEFT(E119,1)+LEFT(F119,1)+LEFT(H119,1),":",RIGHT(E119,1)+RIGHT(F119,1)+RIGHT(H119,1))</f>
        <v>8:5</v>
      </c>
      <c r="J119" s="4">
        <f>IF(ISERROR(I119),"",IF(LEFT(E119,1)="3",2,1)+IF(LEFT(F119,1)="3",2,1)+IF(LEFT(H119,1)="3",2,1))</f>
        <v>5</v>
      </c>
      <c r="K119" s="23">
        <v>2</v>
      </c>
    </row>
    <row r="120" spans="1:11" ht="15.75" thickBot="1">
      <c r="A120" s="28" t="str">
        <f>CONCATENATE($A$116,"_",K120)</f>
        <v>8_3</v>
      </c>
      <c r="B120" s="21" t="s">
        <v>321</v>
      </c>
      <c r="C120" s="72" t="str">
        <f>VLOOKUP(B120,$A$52:$H$55,3,0)</f>
        <v>Číž Daniel (TJ Sokol Uhlířské Janovice)</v>
      </c>
      <c r="D120" s="73"/>
      <c r="E120" s="12" t="str">
        <f>CONCATENATE(RIGHT(H117,1),MID(H117,2,1),LEFT(H117,1))</f>
        <v>0:3</v>
      </c>
      <c r="F120" s="6" t="str">
        <f>CONCATENATE(RIGHT(H118,1),MID(H118,2,1),LEFT(H118,1))</f>
        <v>3:2</v>
      </c>
      <c r="G120" s="6" t="str">
        <f>M126</f>
        <v>1:3</v>
      </c>
      <c r="H120" s="7" t="s">
        <v>279</v>
      </c>
      <c r="I120" s="8" t="str">
        <f>CONCATENATE(LEFT(E120,1)+LEFT(F120,1)+LEFT(G120,1),":",RIGHT(E120,1)+RIGHT(F120,1)+RIGHT(G120,1))</f>
        <v>4:8</v>
      </c>
      <c r="J120" s="6">
        <f>IF(ISERROR(I120),"",IF(LEFT(E120,1)="3",2,1)+IF(LEFT(F120,1)="3",2,1)+IF(LEFT(G120,1)="3",2,1))</f>
        <v>4</v>
      </c>
      <c r="K120" s="24">
        <v>3</v>
      </c>
    </row>
    <row r="121" ht="15.75" customHeight="1"/>
    <row r="122" spans="2:13" ht="15">
      <c r="B122" s="70" t="s">
        <v>283</v>
      </c>
      <c r="C122" s="70"/>
      <c r="D122" s="70"/>
      <c r="E122" s="70"/>
      <c r="F122" s="70"/>
      <c r="G122" s="70"/>
      <c r="H122" s="9" t="s">
        <v>284</v>
      </c>
      <c r="I122" s="9" t="s">
        <v>285</v>
      </c>
      <c r="J122" s="9" t="s">
        <v>286</v>
      </c>
      <c r="K122" s="9" t="s">
        <v>287</v>
      </c>
      <c r="L122" s="9" t="s">
        <v>288</v>
      </c>
      <c r="M122" s="9" t="s">
        <v>289</v>
      </c>
    </row>
    <row r="123" spans="2:13" ht="15">
      <c r="B123" s="69" t="str">
        <f>C117</f>
        <v>Doskočil Matěj (TTC Říčany)</v>
      </c>
      <c r="C123" s="69"/>
      <c r="D123" s="10" t="s">
        <v>290</v>
      </c>
      <c r="E123" s="69" t="str">
        <f>C120</f>
        <v>Číž Daniel (TJ Sokol Uhlířské Janovice)</v>
      </c>
      <c r="F123" s="69"/>
      <c r="G123" s="69"/>
      <c r="H123" s="25">
        <v>2</v>
      </c>
      <c r="I123" s="25">
        <v>8</v>
      </c>
      <c r="J123" s="25">
        <v>10</v>
      </c>
      <c r="K123" s="25"/>
      <c r="L123" s="25"/>
      <c r="M123" s="10" t="str">
        <f>IF(H123="","",IF(AND(K123="",J123&lt;0),"0:3",IF(AND(K123="",J123&gt;=0),"3:0",IF(AND(L123="",K123&lt;0),"1:3",IF(AND(L123="",K123&gt;=0),"3:1",IF(L123&lt;0,"2:3","3:2"))))))</f>
        <v>3:0</v>
      </c>
    </row>
    <row r="124" spans="2:13" ht="15">
      <c r="B124" s="69" t="str">
        <f>C118</f>
        <v>Klem Ondřej (TJ Sokol Chlístovice)</v>
      </c>
      <c r="C124" s="69" t="e">
        <f>#REF!</f>
        <v>#REF!</v>
      </c>
      <c r="D124" s="10" t="s">
        <v>290</v>
      </c>
      <c r="E124" s="69" t="str">
        <f>C119</f>
        <v>Truksa Michal (TSM Kladno)</v>
      </c>
      <c r="F124" s="69" t="str">
        <f>C119</f>
        <v>Truksa Michal (TSM Kladno)</v>
      </c>
      <c r="G124" s="69"/>
      <c r="H124" s="25">
        <v>9</v>
      </c>
      <c r="I124" s="25">
        <v>-14</v>
      </c>
      <c r="J124" s="25">
        <v>-5</v>
      </c>
      <c r="K124" s="25">
        <v>-5</v>
      </c>
      <c r="L124" s="25"/>
      <c r="M124" s="10" t="str">
        <f>IF(H124="","",IF(AND(K124="",J124&lt;0),"0:3",IF(AND(K124="",J124&gt;=0),"3:0",IF(AND(L124="",K124&lt;0),"1:3",IF(AND(L124="",K124&gt;=0),"3:1",IF(L124&lt;0,"2:3","3:2"))))))</f>
        <v>1:3</v>
      </c>
    </row>
    <row r="125" spans="2:13" ht="15">
      <c r="B125" s="70" t="s">
        <v>291</v>
      </c>
      <c r="C125" s="70"/>
      <c r="D125" s="70"/>
      <c r="E125" s="70"/>
      <c r="F125" s="70"/>
      <c r="G125" s="70"/>
      <c r="H125" s="9" t="s">
        <v>284</v>
      </c>
      <c r="I125" s="9" t="s">
        <v>285</v>
      </c>
      <c r="J125" s="9" t="s">
        <v>286</v>
      </c>
      <c r="K125" s="9" t="s">
        <v>287</v>
      </c>
      <c r="L125" s="9" t="s">
        <v>288</v>
      </c>
      <c r="M125" s="9" t="s">
        <v>289</v>
      </c>
    </row>
    <row r="126" spans="2:13" ht="15">
      <c r="B126" s="69" t="str">
        <f>C120</f>
        <v>Číž Daniel (TJ Sokol Uhlířské Janovice)</v>
      </c>
      <c r="C126" s="69" t="str">
        <f>C120</f>
        <v>Číž Daniel (TJ Sokol Uhlířské Janovice)</v>
      </c>
      <c r="D126" s="10" t="s">
        <v>290</v>
      </c>
      <c r="E126" s="69" t="str">
        <f>C119</f>
        <v>Truksa Michal (TSM Kladno)</v>
      </c>
      <c r="F126" s="69" t="str">
        <f>C119</f>
        <v>Truksa Michal (TSM Kladno)</v>
      </c>
      <c r="G126" s="69"/>
      <c r="H126" s="25">
        <v>-11</v>
      </c>
      <c r="I126" s="25">
        <v>-17</v>
      </c>
      <c r="J126" s="25">
        <v>10</v>
      </c>
      <c r="K126" s="25">
        <v>-8</v>
      </c>
      <c r="L126" s="25"/>
      <c r="M126" s="10" t="str">
        <f>IF(H126="","",IF(AND(K126="",J126&lt;0),"0:3",IF(AND(K126="",J126&gt;=0),"3:0",IF(AND(L126="",K126&lt;0),"1:3",IF(AND(L126="",K126&gt;=0),"3:1",IF(L126&lt;0,"2:3","3:2"))))))</f>
        <v>1:3</v>
      </c>
    </row>
    <row r="127" spans="2:13" ht="15">
      <c r="B127" s="69" t="str">
        <f>C117</f>
        <v>Doskočil Matěj (TTC Říčany)</v>
      </c>
      <c r="C127" s="69" t="str">
        <f>C118</f>
        <v>Klem Ondřej (TJ Sokol Chlístovice)</v>
      </c>
      <c r="D127" s="10" t="s">
        <v>290</v>
      </c>
      <c r="E127" s="69" t="str">
        <f>C118</f>
        <v>Klem Ondřej (TJ Sokol Chlístovice)</v>
      </c>
      <c r="F127" s="69" t="str">
        <f>C118</f>
        <v>Klem Ondřej (TJ Sokol Chlístovice)</v>
      </c>
      <c r="G127" s="69"/>
      <c r="H127" s="25">
        <v>3</v>
      </c>
      <c r="I127" s="25">
        <v>11</v>
      </c>
      <c r="J127" s="25">
        <v>5</v>
      </c>
      <c r="K127" s="25"/>
      <c r="L127" s="25"/>
      <c r="M127" s="10" t="str">
        <f>IF(H127="","",IF(AND(K127="",J127&lt;0),"0:3",IF(AND(K127="",J127&gt;=0),"3:0",IF(AND(L127="",K127&lt;0),"1:3",IF(AND(L127="",K127&gt;=0),"3:1",IF(L127&lt;0,"2:3","3:2"))))))</f>
        <v>3:0</v>
      </c>
    </row>
    <row r="128" spans="2:13" ht="15">
      <c r="B128" s="70" t="s">
        <v>292</v>
      </c>
      <c r="C128" s="70"/>
      <c r="D128" s="70"/>
      <c r="E128" s="70"/>
      <c r="F128" s="70"/>
      <c r="G128" s="70"/>
      <c r="H128" s="9" t="s">
        <v>284</v>
      </c>
      <c r="I128" s="9" t="s">
        <v>285</v>
      </c>
      <c r="J128" s="9" t="s">
        <v>286</v>
      </c>
      <c r="K128" s="9" t="s">
        <v>287</v>
      </c>
      <c r="L128" s="9" t="s">
        <v>288</v>
      </c>
      <c r="M128" s="9" t="s">
        <v>289</v>
      </c>
    </row>
    <row r="129" spans="2:13" ht="15">
      <c r="B129" s="69" t="str">
        <f>C118</f>
        <v>Klem Ondřej (TJ Sokol Chlístovice)</v>
      </c>
      <c r="C129" s="69" t="e">
        <f>#REF!</f>
        <v>#REF!</v>
      </c>
      <c r="D129" s="10" t="s">
        <v>290</v>
      </c>
      <c r="E129" s="69" t="str">
        <f>C120</f>
        <v>Číž Daniel (TJ Sokol Uhlířské Janovice)</v>
      </c>
      <c r="F129" s="69" t="str">
        <f>C120</f>
        <v>Číž Daniel (TJ Sokol Uhlířské Janovice)</v>
      </c>
      <c r="G129" s="69"/>
      <c r="H129" s="25">
        <v>-7</v>
      </c>
      <c r="I129" s="25">
        <v>9</v>
      </c>
      <c r="J129" s="25">
        <v>-8</v>
      </c>
      <c r="K129" s="25">
        <v>9</v>
      </c>
      <c r="L129" s="25">
        <v>-5</v>
      </c>
      <c r="M129" s="10" t="str">
        <f>IF(H129="","",IF(AND(K129="",J129&lt;0),"0:3",IF(AND(K129="",J129&gt;=0),"3:0",IF(AND(L129="",K129&lt;0),"1:3",IF(AND(L129="",K129&gt;=0),"3:1",IF(L129&lt;0,"2:3","3:2"))))))</f>
        <v>2:3</v>
      </c>
    </row>
    <row r="130" spans="2:13" ht="15">
      <c r="B130" s="69" t="str">
        <f>C119</f>
        <v>Truksa Michal (TSM Kladno)</v>
      </c>
      <c r="C130" s="69" t="e">
        <f>#REF!</f>
        <v>#REF!</v>
      </c>
      <c r="D130" s="10" t="s">
        <v>290</v>
      </c>
      <c r="E130" s="69" t="str">
        <f>C117</f>
        <v>Doskočil Matěj (TTC Říčany)</v>
      </c>
      <c r="F130" s="69" t="str">
        <f>C117</f>
        <v>Doskočil Matěj (TTC Říčany)</v>
      </c>
      <c r="G130" s="69"/>
      <c r="H130" s="25">
        <v>-12</v>
      </c>
      <c r="I130" s="25">
        <v>6</v>
      </c>
      <c r="J130" s="25">
        <v>9</v>
      </c>
      <c r="K130" s="25">
        <v>-8</v>
      </c>
      <c r="L130" s="25">
        <v>-7</v>
      </c>
      <c r="M130" s="10" t="str">
        <f>IF(H130="","",IF(AND(K130="",J130&lt;0),"0:3",IF(AND(K130="",J130&gt;=0),"3:0",IF(AND(L130="",K130&lt;0),"1:3",IF(AND(L130="",K130&gt;=0),"3:1",IF(L130&lt;0,"2:3","3:2"))))))</f>
        <v>2:3</v>
      </c>
    </row>
    <row r="132" ht="15.75" thickBot="1"/>
    <row r="133" spans="1:5" ht="42" customHeight="1" thickBot="1">
      <c r="A133" s="28">
        <v>9</v>
      </c>
      <c r="B133" s="74" t="s">
        <v>430</v>
      </c>
      <c r="C133" s="75"/>
      <c r="D133" s="76"/>
      <c r="E133" s="15" t="s">
        <v>282</v>
      </c>
    </row>
    <row r="134" spans="1:5" ht="15">
      <c r="A134" s="28" t="str">
        <f>CONCATENATE($A$133,"_",K134)</f>
        <v>9_</v>
      </c>
      <c r="B134" s="16" t="s">
        <v>322</v>
      </c>
      <c r="C134" s="77" t="str">
        <f>VLOOKUP(B134,$A$68:$H$71,3,0)</f>
        <v>Žydyk Roman (Sokol Ostředek)</v>
      </c>
      <c r="D134" s="78"/>
      <c r="E134" s="22">
        <v>1</v>
      </c>
    </row>
    <row r="135" spans="1:5" ht="15">
      <c r="A135" s="28" t="str">
        <f>CONCATENATE($A$133,"_",K135)</f>
        <v>9_</v>
      </c>
      <c r="B135" s="20" t="s">
        <v>323</v>
      </c>
      <c r="C135" s="79" t="str">
        <f>VLOOKUP(B135,$A$68:$H$71,3,0)</f>
        <v>Kepka Jaroslav (TJ Sokol Malešov)</v>
      </c>
      <c r="D135" s="80"/>
      <c r="E135" s="23">
        <v>2</v>
      </c>
    </row>
    <row r="136" spans="1:5" ht="15">
      <c r="A136" s="28" t="str">
        <f>CONCATENATE($A$133,"_",K136)</f>
        <v>9_</v>
      </c>
      <c r="B136" s="20" t="s">
        <v>324</v>
      </c>
      <c r="C136" s="79" t="str">
        <f>VLOOKUP(B136,$A$84:$H$87,3,0)</f>
        <v>Kalva Tomáš (ST Euromaster Kolín)</v>
      </c>
      <c r="D136" s="80"/>
      <c r="E136" s="23">
        <v>4</v>
      </c>
    </row>
    <row r="137" spans="1:5" ht="15.75" thickBot="1">
      <c r="A137" s="28" t="str">
        <f>CONCATENATE($A$133,"_",K137)</f>
        <v>9_</v>
      </c>
      <c r="B137" s="21" t="s">
        <v>325</v>
      </c>
      <c r="C137" s="72" t="str">
        <f>VLOOKUP(B137,$A$84:$H$87,3,0)</f>
        <v>Jelínek Kryštof (TTC Kladno)</v>
      </c>
      <c r="D137" s="73"/>
      <c r="E137" s="24">
        <v>3</v>
      </c>
    </row>
    <row r="138" ht="15.75" customHeight="1"/>
    <row r="139" spans="2:13" ht="15">
      <c r="B139" s="70" t="s">
        <v>571</v>
      </c>
      <c r="C139" s="70"/>
      <c r="D139" s="70"/>
      <c r="E139" s="70"/>
      <c r="F139" s="70"/>
      <c r="G139" s="70"/>
      <c r="H139" s="9" t="s">
        <v>284</v>
      </c>
      <c r="I139" s="9" t="s">
        <v>285</v>
      </c>
      <c r="J139" s="9" t="s">
        <v>286</v>
      </c>
      <c r="K139" s="9" t="s">
        <v>287</v>
      </c>
      <c r="L139" s="9" t="s">
        <v>288</v>
      </c>
      <c r="M139" s="9" t="s">
        <v>289</v>
      </c>
    </row>
    <row r="140" spans="2:13" ht="15">
      <c r="B140" s="69" t="str">
        <f>C134</f>
        <v>Žydyk Roman (Sokol Ostředek)</v>
      </c>
      <c r="C140" s="69"/>
      <c r="D140" s="10" t="s">
        <v>290</v>
      </c>
      <c r="E140" s="69" t="str">
        <f>C137</f>
        <v>Jelínek Kryštof (TTC Kladno)</v>
      </c>
      <c r="F140" s="69"/>
      <c r="G140" s="69"/>
      <c r="H140" s="25">
        <v>9</v>
      </c>
      <c r="I140" s="25">
        <v>-9</v>
      </c>
      <c r="J140" s="25">
        <v>9</v>
      </c>
      <c r="K140" s="25">
        <v>9</v>
      </c>
      <c r="L140" s="25"/>
      <c r="M140" s="10" t="str">
        <f>IF(H140="","",IF(AND(K140="",J140&lt;0),"0:3",IF(AND(K140="",J140&gt;=0),"3:0",IF(AND(L140="",K140&lt;0),"1:3",IF(AND(L140="",K140&gt;=0),"3:1",IF(L140&lt;0,"2:3","3:2"))))))</f>
        <v>3:1</v>
      </c>
    </row>
    <row r="141" spans="2:13" ht="15">
      <c r="B141" s="69" t="str">
        <f>C136</f>
        <v>Kalva Tomáš (ST Euromaster Kolín)</v>
      </c>
      <c r="C141" s="69" t="e">
        <f>#REF!</f>
        <v>#REF!</v>
      </c>
      <c r="D141" s="10" t="s">
        <v>290</v>
      </c>
      <c r="E141" s="69" t="str">
        <f>C135</f>
        <v>Kepka Jaroslav (TJ Sokol Malešov)</v>
      </c>
      <c r="F141" s="69" t="str">
        <f>C136</f>
        <v>Kalva Tomáš (ST Euromaster Kolín)</v>
      </c>
      <c r="G141" s="69"/>
      <c r="H141" s="25">
        <v>9</v>
      </c>
      <c r="I141" s="25">
        <v>-9</v>
      </c>
      <c r="J141" s="25">
        <v>9</v>
      </c>
      <c r="K141" s="25">
        <v>-9</v>
      </c>
      <c r="L141" s="25">
        <v>-9</v>
      </c>
      <c r="M141" s="10" t="str">
        <f>IF(H141="","",IF(AND(K141="",J141&lt;0),"0:3",IF(AND(K141="",J141&gt;=0),"3:0",IF(AND(L141="",K141&lt;0),"1:3",IF(AND(L141="",K141&gt;=0),"3:1",IF(L141&lt;0,"2:3","3:2"))))))</f>
        <v>2:3</v>
      </c>
    </row>
    <row r="142" spans="2:13" ht="15">
      <c r="B142" s="70" t="s">
        <v>572</v>
      </c>
      <c r="C142" s="70"/>
      <c r="D142" s="70"/>
      <c r="E142" s="70"/>
      <c r="F142" s="70"/>
      <c r="G142" s="70"/>
      <c r="H142" s="9" t="s">
        <v>284</v>
      </c>
      <c r="I142" s="9" t="s">
        <v>285</v>
      </c>
      <c r="J142" s="9" t="s">
        <v>286</v>
      </c>
      <c r="K142" s="9" t="s">
        <v>287</v>
      </c>
      <c r="L142" s="9" t="s">
        <v>288</v>
      </c>
      <c r="M142" s="9" t="s">
        <v>289</v>
      </c>
    </row>
    <row r="143" spans="2:13" ht="15">
      <c r="B143" s="69" t="str">
        <f>IF(M140="","",IF(LEFT(M140,1)="3",B140,E140))</f>
        <v>Žydyk Roman (Sokol Ostředek)</v>
      </c>
      <c r="C143" s="69" t="str">
        <f>C137</f>
        <v>Jelínek Kryštof (TTC Kladno)</v>
      </c>
      <c r="D143" s="10" t="s">
        <v>290</v>
      </c>
      <c r="E143" s="69" t="str">
        <f>IF(M141="","",IF(LEFT(M141,1)="3",B141,E141))</f>
        <v>Kepka Jaroslav (TJ Sokol Malešov)</v>
      </c>
      <c r="F143" s="69" t="str">
        <f>C136</f>
        <v>Kalva Tomáš (ST Euromaster Kolín)</v>
      </c>
      <c r="G143" s="69"/>
      <c r="H143" s="25">
        <v>9</v>
      </c>
      <c r="I143" s="25">
        <v>-9</v>
      </c>
      <c r="J143" s="25">
        <v>9</v>
      </c>
      <c r="K143" s="25">
        <v>9</v>
      </c>
      <c r="L143" s="25"/>
      <c r="M143" s="10" t="str">
        <f>IF(H143="","",IF(AND(K143="",J143&lt;0),"0:3",IF(AND(K143="",J143&gt;=0),"3:0",IF(AND(L143="",K143&lt;0),"1:3",IF(AND(L143="",K143&gt;=0),"3:1",IF(L143&lt;0,"2:3","3:2"))))))</f>
        <v>3:1</v>
      </c>
    </row>
    <row r="144" spans="2:13" ht="15">
      <c r="B144" s="70" t="s">
        <v>573</v>
      </c>
      <c r="C144" s="70"/>
      <c r="D144" s="70"/>
      <c r="E144" s="70"/>
      <c r="F144" s="70"/>
      <c r="G144" s="70"/>
      <c r="H144" s="9" t="s">
        <v>284</v>
      </c>
      <c r="I144" s="9" t="s">
        <v>285</v>
      </c>
      <c r="J144" s="9" t="s">
        <v>286</v>
      </c>
      <c r="K144" s="9" t="s">
        <v>287</v>
      </c>
      <c r="L144" s="9" t="s">
        <v>288</v>
      </c>
      <c r="M144" s="9" t="s">
        <v>289</v>
      </c>
    </row>
    <row r="145" spans="2:13" ht="15">
      <c r="B145" s="69" t="str">
        <f>IF(M140="","",IF(LEFT(M140,1)&lt;&gt;"3",B140,E140))</f>
        <v>Jelínek Kryštof (TTC Kladno)</v>
      </c>
      <c r="C145" s="69" t="e">
        <f>#REF!</f>
        <v>#REF!</v>
      </c>
      <c r="D145" s="10" t="s">
        <v>290</v>
      </c>
      <c r="E145" s="69" t="str">
        <f>IF(M141="","",IF(LEFT(M141,1)&lt;&gt;"3",B141,E141))</f>
        <v>Kalva Tomáš (ST Euromaster Kolín)</v>
      </c>
      <c r="F145" s="69" t="str">
        <f>C137</f>
        <v>Jelínek Kryštof (TTC Kladno)</v>
      </c>
      <c r="G145" s="69"/>
      <c r="H145" s="25">
        <v>9</v>
      </c>
      <c r="I145" s="25">
        <v>-9</v>
      </c>
      <c r="J145" s="25">
        <v>9</v>
      </c>
      <c r="K145" s="25">
        <v>9</v>
      </c>
      <c r="L145" s="25"/>
      <c r="M145" s="10" t="str">
        <f>IF(H145="","",IF(AND(K145="",J145&lt;0),"0:3",IF(AND(K145="",J145&gt;=0),"3:0",IF(AND(L145="",K145&lt;0),"1:3",IF(AND(L145="",K145&gt;=0),"3:1",IF(L145&lt;0,"2:3","3:2"))))))</f>
        <v>3:1</v>
      </c>
    </row>
    <row r="146" ht="15.75" thickBot="1"/>
    <row r="147" spans="1:11" ht="42" customHeight="1" thickBot="1">
      <c r="A147" s="28">
        <v>10</v>
      </c>
      <c r="B147" s="74" t="s">
        <v>431</v>
      </c>
      <c r="C147" s="75"/>
      <c r="D147" s="76"/>
      <c r="E147" s="13" t="str">
        <f>C148</f>
        <v>Hnízdil Tomáš (TJ Záluží)</v>
      </c>
      <c r="F147" s="14" t="str">
        <f>C149</f>
        <v>Náhlovský David (ST Euromaster Kolín)</v>
      </c>
      <c r="G147" s="14" t="str">
        <f>C150</f>
        <v>Moravcová Alena (TJ Sokol Lány)</v>
      </c>
      <c r="H147" s="14" t="str">
        <f>C151</f>
        <v>Podlena Lukáš (TTC Příbram)</v>
      </c>
      <c r="I147" s="13" t="s">
        <v>280</v>
      </c>
      <c r="J147" s="14" t="s">
        <v>281</v>
      </c>
      <c r="K147" s="15" t="s">
        <v>282</v>
      </c>
    </row>
    <row r="148" spans="1:11" ht="15">
      <c r="A148" s="28" t="str">
        <f>CONCATENATE($A$147,"_",K148)</f>
        <v>10_1</v>
      </c>
      <c r="B148" s="16" t="s">
        <v>326</v>
      </c>
      <c r="C148" s="77" t="str">
        <f>VLOOKUP(B148,$A$68:$H$71,3,0)</f>
        <v>Hnízdil Tomáš (TJ Záluží)</v>
      </c>
      <c r="D148" s="78"/>
      <c r="E148" s="17" t="s">
        <v>279</v>
      </c>
      <c r="F148" s="18" t="str">
        <f>M158</f>
        <v>3:0</v>
      </c>
      <c r="G148" s="18" t="str">
        <f>CONCATENATE(RIGHT(E150,1),MID(E150,2,1),LEFT(E150,1))</f>
        <v>3:0</v>
      </c>
      <c r="H148" s="18" t="str">
        <f>M154</f>
        <v>3:0</v>
      </c>
      <c r="I148" s="19" t="str">
        <f>CONCATENATE(LEFT(F148,1)+LEFT(G148,1)+LEFT(H148,1),":",RIGHT(F148,1)+RIGHT(G148,1)+RIGHT(H148,1))</f>
        <v>9:0</v>
      </c>
      <c r="J148" s="18">
        <f>IF(ISERROR(I148),"",IF(LEFT(F148,1)="3",2,1)+IF(LEFT(G148,1)="3",2,1)+IF(LEFT(H148,1)="3",2,1))</f>
        <v>6</v>
      </c>
      <c r="K148" s="22">
        <v>1</v>
      </c>
    </row>
    <row r="149" spans="1:12" ht="15">
      <c r="A149" s="28" t="str">
        <f>CONCATENATE($A$147,"_",K149)</f>
        <v>10_2</v>
      </c>
      <c r="B149" s="20" t="s">
        <v>327</v>
      </c>
      <c r="C149" s="79" t="str">
        <f>VLOOKUP(B149,$A$68:$H$71,3,0)</f>
        <v>Náhlovský David (ST Euromaster Kolín)</v>
      </c>
      <c r="D149" s="80"/>
      <c r="E149" s="11" t="str">
        <f>CONCATENATE(RIGHT(F148,1),MID(F148,2,1),LEFT(F148,1))</f>
        <v>0:3</v>
      </c>
      <c r="F149" s="3" t="s">
        <v>279</v>
      </c>
      <c r="G149" s="4" t="str">
        <f>M155</f>
        <v>3:0</v>
      </c>
      <c r="H149" s="4" t="str">
        <f>M160</f>
        <v>2:3</v>
      </c>
      <c r="I149" s="5" t="str">
        <f>CONCATENATE(LEFT(E149,1)+LEFT(G149,1)+LEFT(H149,1),":",RIGHT(E149,1)+RIGHT(G149,1)+RIGHT(H149,1))</f>
        <v>5:6</v>
      </c>
      <c r="J149" s="4">
        <f>IF(ISERROR(I149),"",IF(LEFT(E149,1)="3",2,1)+IF(LEFT(G149,1)="3",2,1)+IF(LEFT(H149,1)="3",2,1))</f>
        <v>4</v>
      </c>
      <c r="K149" s="23">
        <v>2</v>
      </c>
      <c r="L149" s="55" t="s">
        <v>597</v>
      </c>
    </row>
    <row r="150" spans="1:12" ht="15">
      <c r="A150" s="28" t="str">
        <f>CONCATENATE($A$147,"_",K150)</f>
        <v>10_4</v>
      </c>
      <c r="B150" s="20" t="s">
        <v>328</v>
      </c>
      <c r="C150" s="79" t="str">
        <f>VLOOKUP(B150,$A$84:$H$87,3,0)</f>
        <v>Moravcová Alena (TJ Sokol Lány)</v>
      </c>
      <c r="D150" s="80"/>
      <c r="E150" s="11" t="str">
        <f>M161</f>
        <v>0:3</v>
      </c>
      <c r="F150" s="4" t="str">
        <f>CONCATENATE(RIGHT(G149,1),MID(G149,2,1),LEFT(G149,1))</f>
        <v>0:3</v>
      </c>
      <c r="G150" s="3" t="s">
        <v>279</v>
      </c>
      <c r="H150" s="4" t="str">
        <f>CONCATENATE(RIGHT(G151,1),MID(G151,2,1),LEFT(G151,1))</f>
        <v>3:2</v>
      </c>
      <c r="I150" s="5" t="str">
        <f>CONCATENATE(LEFT(E150,1)+LEFT(F150,1)+LEFT(H150,1),":",RIGHT(E150,1)+RIGHT(F150,1)+RIGHT(H150,1))</f>
        <v>3:8</v>
      </c>
      <c r="J150" s="4">
        <f>IF(ISERROR(I150),"",IF(LEFT(E150,1)="3",2,1)+IF(LEFT(F150,1)="3",2,1)+IF(LEFT(H150,1)="3",2,1))</f>
        <v>4</v>
      </c>
      <c r="K150" s="23">
        <v>4</v>
      </c>
      <c r="L150" s="55" t="s">
        <v>596</v>
      </c>
    </row>
    <row r="151" spans="1:12" ht="15.75" thickBot="1">
      <c r="A151" s="28" t="str">
        <f>CONCATENATE($A$147,"_",K151)</f>
        <v>10_3</v>
      </c>
      <c r="B151" s="21" t="s">
        <v>329</v>
      </c>
      <c r="C151" s="72" t="str">
        <f>VLOOKUP(B151,$A$84:$H$87,3,0)</f>
        <v>Podlena Lukáš (TTC Příbram)</v>
      </c>
      <c r="D151" s="73"/>
      <c r="E151" s="12" t="str">
        <f>CONCATENATE(RIGHT(H148,1),MID(H148,2,1),LEFT(H148,1))</f>
        <v>0:3</v>
      </c>
      <c r="F151" s="6" t="str">
        <f>CONCATENATE(RIGHT(H149,1),MID(H149,2,1),LEFT(H149,1))</f>
        <v>3:2</v>
      </c>
      <c r="G151" s="6" t="str">
        <f>M157</f>
        <v>2:3</v>
      </c>
      <c r="H151" s="7" t="s">
        <v>279</v>
      </c>
      <c r="I151" s="8" t="str">
        <f>CONCATENATE(LEFT(E151,1)+LEFT(F151,1)+LEFT(G151,1),":",RIGHT(E151,1)+RIGHT(F151,1)+RIGHT(G151,1))</f>
        <v>5:8</v>
      </c>
      <c r="J151" s="6">
        <f>IF(ISERROR(I151),"",IF(LEFT(E151,1)="3",2,1)+IF(LEFT(F151,1)="3",2,1)+IF(LEFT(G151,1)="3",2,1))</f>
        <v>4</v>
      </c>
      <c r="K151" s="24">
        <v>3</v>
      </c>
      <c r="L151" s="55" t="s">
        <v>593</v>
      </c>
    </row>
    <row r="152" ht="15.75" customHeight="1"/>
    <row r="153" spans="2:13" ht="15">
      <c r="B153" s="70" t="s">
        <v>283</v>
      </c>
      <c r="C153" s="70"/>
      <c r="D153" s="70"/>
      <c r="E153" s="70"/>
      <c r="F153" s="70"/>
      <c r="G153" s="70"/>
      <c r="H153" s="9" t="s">
        <v>284</v>
      </c>
      <c r="I153" s="9" t="s">
        <v>285</v>
      </c>
      <c r="J153" s="9" t="s">
        <v>286</v>
      </c>
      <c r="K153" s="9" t="s">
        <v>287</v>
      </c>
      <c r="L153" s="9" t="s">
        <v>288</v>
      </c>
      <c r="M153" s="9" t="s">
        <v>289</v>
      </c>
    </row>
    <row r="154" spans="2:13" ht="15">
      <c r="B154" s="69" t="str">
        <f>C148</f>
        <v>Hnízdil Tomáš (TJ Záluží)</v>
      </c>
      <c r="C154" s="69"/>
      <c r="D154" s="10" t="s">
        <v>290</v>
      </c>
      <c r="E154" s="69" t="str">
        <f>C151</f>
        <v>Podlena Lukáš (TTC Příbram)</v>
      </c>
      <c r="F154" s="69"/>
      <c r="G154" s="69"/>
      <c r="H154" s="25">
        <v>9</v>
      </c>
      <c r="I154" s="25">
        <v>9</v>
      </c>
      <c r="J154" s="25">
        <v>9</v>
      </c>
      <c r="K154" s="25"/>
      <c r="L154" s="25"/>
      <c r="M154" s="10" t="str">
        <f>IF(H154="","",IF(AND(K154="",J154&lt;0),"0:3",IF(AND(K154="",J154&gt;=0),"3:0",IF(AND(L154="",K154&lt;0),"1:3",IF(AND(L154="",K154&gt;=0),"3:1",IF(L154&lt;0,"2:3","3:2"))))))</f>
        <v>3:0</v>
      </c>
    </row>
    <row r="155" spans="2:13" ht="15">
      <c r="B155" s="69" t="str">
        <f>C149</f>
        <v>Náhlovský David (ST Euromaster Kolín)</v>
      </c>
      <c r="C155" s="69" t="e">
        <f>#REF!</f>
        <v>#REF!</v>
      </c>
      <c r="D155" s="10" t="s">
        <v>290</v>
      </c>
      <c r="E155" s="69" t="str">
        <f>C150</f>
        <v>Moravcová Alena (TJ Sokol Lány)</v>
      </c>
      <c r="F155" s="69" t="str">
        <f>C150</f>
        <v>Moravcová Alena (TJ Sokol Lány)</v>
      </c>
      <c r="G155" s="69"/>
      <c r="H155" s="25">
        <v>9</v>
      </c>
      <c r="I155" s="25">
        <v>9</v>
      </c>
      <c r="J155" s="25">
        <v>9</v>
      </c>
      <c r="K155" s="25"/>
      <c r="L155" s="25"/>
      <c r="M155" s="10" t="str">
        <f>IF(H155="","",IF(AND(K155="",J155&lt;0),"0:3",IF(AND(K155="",J155&gt;=0),"3:0",IF(AND(L155="",K155&lt;0),"1:3",IF(AND(L155="",K155&gt;=0),"3:1",IF(L155&lt;0,"2:3","3:2"))))))</f>
        <v>3:0</v>
      </c>
    </row>
    <row r="156" spans="2:13" ht="15">
      <c r="B156" s="70" t="s">
        <v>291</v>
      </c>
      <c r="C156" s="70"/>
      <c r="D156" s="70"/>
      <c r="E156" s="70"/>
      <c r="F156" s="70"/>
      <c r="G156" s="70"/>
      <c r="H156" s="9" t="s">
        <v>284</v>
      </c>
      <c r="I156" s="9" t="s">
        <v>285</v>
      </c>
      <c r="J156" s="9" t="s">
        <v>286</v>
      </c>
      <c r="K156" s="9" t="s">
        <v>287</v>
      </c>
      <c r="L156" s="9" t="s">
        <v>288</v>
      </c>
      <c r="M156" s="9" t="s">
        <v>289</v>
      </c>
    </row>
    <row r="157" spans="2:13" ht="15">
      <c r="B157" s="69" t="str">
        <f>C151</f>
        <v>Podlena Lukáš (TTC Příbram)</v>
      </c>
      <c r="C157" s="69" t="str">
        <f>C151</f>
        <v>Podlena Lukáš (TTC Příbram)</v>
      </c>
      <c r="D157" s="10" t="s">
        <v>290</v>
      </c>
      <c r="E157" s="69" t="str">
        <f>C150</f>
        <v>Moravcová Alena (TJ Sokol Lány)</v>
      </c>
      <c r="F157" s="69" t="str">
        <f>C150</f>
        <v>Moravcová Alena (TJ Sokol Lány)</v>
      </c>
      <c r="G157" s="69"/>
      <c r="H157" s="25">
        <v>3</v>
      </c>
      <c r="I157" s="25">
        <v>7</v>
      </c>
      <c r="J157" s="25">
        <v>-7</v>
      </c>
      <c r="K157" s="25">
        <v>-8</v>
      </c>
      <c r="L157" s="25">
        <v>-13</v>
      </c>
      <c r="M157" s="10" t="str">
        <f>IF(H157="","",IF(AND(K157="",J157&lt;0),"0:3",IF(AND(K157="",J157&gt;=0),"3:0",IF(AND(L157="",K157&lt;0),"1:3",IF(AND(L157="",K157&gt;=0),"3:1",IF(L157&lt;0,"2:3","3:2"))))))</f>
        <v>2:3</v>
      </c>
    </row>
    <row r="158" spans="2:13" ht="15">
      <c r="B158" s="69" t="str">
        <f>C148</f>
        <v>Hnízdil Tomáš (TJ Záluží)</v>
      </c>
      <c r="C158" s="69" t="str">
        <f>C149</f>
        <v>Náhlovský David (ST Euromaster Kolín)</v>
      </c>
      <c r="D158" s="10" t="s">
        <v>290</v>
      </c>
      <c r="E158" s="69" t="str">
        <f>C149</f>
        <v>Náhlovský David (ST Euromaster Kolín)</v>
      </c>
      <c r="F158" s="69" t="str">
        <f>C149</f>
        <v>Náhlovský David (ST Euromaster Kolín)</v>
      </c>
      <c r="G158" s="69"/>
      <c r="H158" s="25">
        <v>9</v>
      </c>
      <c r="I158" s="25">
        <v>4</v>
      </c>
      <c r="J158" s="25">
        <v>4</v>
      </c>
      <c r="K158" s="25"/>
      <c r="L158" s="25"/>
      <c r="M158" s="10" t="str">
        <f>IF(H158="","",IF(AND(K158="",J158&lt;0),"0:3",IF(AND(K158="",J158&gt;=0),"3:0",IF(AND(L158="",K158&lt;0),"1:3",IF(AND(L158="",K158&gt;=0),"3:1",IF(L158&lt;0,"2:3","3:2"))))))</f>
        <v>3:0</v>
      </c>
    </row>
    <row r="159" spans="2:13" ht="15">
      <c r="B159" s="70" t="s">
        <v>292</v>
      </c>
      <c r="C159" s="70"/>
      <c r="D159" s="70"/>
      <c r="E159" s="70"/>
      <c r="F159" s="70"/>
      <c r="G159" s="70"/>
      <c r="H159" s="9" t="s">
        <v>284</v>
      </c>
      <c r="I159" s="9" t="s">
        <v>285</v>
      </c>
      <c r="J159" s="9" t="s">
        <v>286</v>
      </c>
      <c r="K159" s="9" t="s">
        <v>287</v>
      </c>
      <c r="L159" s="9" t="s">
        <v>288</v>
      </c>
      <c r="M159" s="9" t="s">
        <v>289</v>
      </c>
    </row>
    <row r="160" spans="2:13" ht="15">
      <c r="B160" s="69" t="str">
        <f>C149</f>
        <v>Náhlovský David (ST Euromaster Kolín)</v>
      </c>
      <c r="C160" s="69" t="e">
        <f>#REF!</f>
        <v>#REF!</v>
      </c>
      <c r="D160" s="10" t="s">
        <v>290</v>
      </c>
      <c r="E160" s="69" t="str">
        <f>C151</f>
        <v>Podlena Lukáš (TTC Příbram)</v>
      </c>
      <c r="F160" s="69" t="str">
        <f>C151</f>
        <v>Podlena Lukáš (TTC Příbram)</v>
      </c>
      <c r="G160" s="69"/>
      <c r="H160" s="25">
        <v>9</v>
      </c>
      <c r="I160" s="25">
        <v>9</v>
      </c>
      <c r="J160" s="25">
        <v>-9</v>
      </c>
      <c r="K160" s="25">
        <v>-9</v>
      </c>
      <c r="L160" s="25">
        <v>-9</v>
      </c>
      <c r="M160" s="10" t="str">
        <f>IF(H160="","",IF(AND(K160="",J160&lt;0),"0:3",IF(AND(K160="",J160&gt;=0),"3:0",IF(AND(L160="",K160&lt;0),"1:3",IF(AND(L160="",K160&gt;=0),"3:1",IF(L160&lt;0,"2:3","3:2"))))))</f>
        <v>2:3</v>
      </c>
    </row>
    <row r="161" spans="2:13" ht="15">
      <c r="B161" s="69" t="str">
        <f>C150</f>
        <v>Moravcová Alena (TJ Sokol Lány)</v>
      </c>
      <c r="C161" s="69" t="e">
        <f>#REF!</f>
        <v>#REF!</v>
      </c>
      <c r="D161" s="10" t="s">
        <v>290</v>
      </c>
      <c r="E161" s="69" t="str">
        <f>C148</f>
        <v>Hnízdil Tomáš (TJ Záluží)</v>
      </c>
      <c r="F161" s="69" t="str">
        <f>C148</f>
        <v>Hnízdil Tomáš (TJ Záluží)</v>
      </c>
      <c r="G161" s="69"/>
      <c r="H161" s="25">
        <v>-9</v>
      </c>
      <c r="I161" s="25">
        <v>-9</v>
      </c>
      <c r="J161" s="25">
        <v>-9</v>
      </c>
      <c r="K161" s="25"/>
      <c r="L161" s="25"/>
      <c r="M161" s="10" t="str">
        <f>IF(H161="","",IF(AND(K161="",J161&lt;0),"0:3",IF(AND(K161="",J161&gt;=0),"3:0",IF(AND(L161="",K161&lt;0),"1:3",IF(AND(L161="",K161&gt;=0),"3:1",IF(L161&lt;0,"2:3","3:2"))))))</f>
        <v>0:3</v>
      </c>
    </row>
    <row r="163" ht="15.75" thickBot="1"/>
    <row r="164" spans="1:11" ht="42" customHeight="1" thickBot="1">
      <c r="A164" s="28">
        <v>11</v>
      </c>
      <c r="B164" s="74" t="s">
        <v>432</v>
      </c>
      <c r="C164" s="75"/>
      <c r="D164" s="76"/>
      <c r="E164" s="13" t="str">
        <f>C165</f>
        <v>Hadač Filip (TTC Příbram)</v>
      </c>
      <c r="F164" s="14" t="str">
        <f>C166</f>
        <v>Petrovský Jakub (TSM Kladno)</v>
      </c>
      <c r="G164" s="14" t="str">
        <f>C167</f>
        <v>Doskočil Matěj (TTC Říčany)</v>
      </c>
      <c r="H164" s="14" t="str">
        <f>C168</f>
        <v>Truksa Michal (TSM Kladno)</v>
      </c>
      <c r="I164" s="13" t="s">
        <v>280</v>
      </c>
      <c r="J164" s="14" t="s">
        <v>281</v>
      </c>
      <c r="K164" s="15" t="s">
        <v>282</v>
      </c>
    </row>
    <row r="165" spans="1:11" ht="15">
      <c r="A165" s="28" t="str">
        <f>CONCATENATE($A$164,"_",K165)</f>
        <v>11_1</v>
      </c>
      <c r="B165" s="16" t="s">
        <v>330</v>
      </c>
      <c r="C165" s="77" t="str">
        <f>VLOOKUP(B165,$A$101:$H$104,3,0)</f>
        <v>Hadač Filip (TTC Příbram)</v>
      </c>
      <c r="D165" s="78"/>
      <c r="E165" s="17" t="s">
        <v>279</v>
      </c>
      <c r="F165" s="18" t="str">
        <f>M175</f>
        <v>3:1</v>
      </c>
      <c r="G165" s="18" t="str">
        <f>CONCATENATE(RIGHT(E167,1),MID(E167,2,1),LEFT(E167,1))</f>
        <v>3:1</v>
      </c>
      <c r="H165" s="18" t="str">
        <f>M171</f>
        <v>3:0</v>
      </c>
      <c r="I165" s="19" t="str">
        <f>CONCATENATE(LEFT(F165,1)+LEFT(G165,1)+LEFT(H165,1),":",RIGHT(F165,1)+RIGHT(G165,1)+RIGHT(H165,1))</f>
        <v>9:2</v>
      </c>
      <c r="J165" s="18">
        <f>IF(ISERROR(I165),"",IF(LEFT(F165,1)="3",2,1)+IF(LEFT(G165,1)="3",2,1)+IF(LEFT(H165,1)="3",2,1))</f>
        <v>6</v>
      </c>
      <c r="K165" s="22">
        <v>1</v>
      </c>
    </row>
    <row r="166" spans="1:11" ht="15">
      <c r="A166" s="28" t="str">
        <f>CONCATENATE($A$164,"_",K166)</f>
        <v>11_2</v>
      </c>
      <c r="B166" s="20" t="s">
        <v>331</v>
      </c>
      <c r="C166" s="79" t="str">
        <f>VLOOKUP(B166,$A$101:$H$104,3,0)</f>
        <v>Petrovský Jakub (TSM Kladno)</v>
      </c>
      <c r="D166" s="80"/>
      <c r="E166" s="11" t="str">
        <f>CONCATENATE(RIGHT(F165,1),MID(F165,2,1),LEFT(F165,1))</f>
        <v>1:3</v>
      </c>
      <c r="F166" s="3" t="s">
        <v>279</v>
      </c>
      <c r="G166" s="4" t="str">
        <f>M172</f>
        <v>3:1</v>
      </c>
      <c r="H166" s="4" t="str">
        <f>M177</f>
        <v>3:0</v>
      </c>
      <c r="I166" s="5" t="str">
        <f>CONCATENATE(LEFT(E166,1)+LEFT(G166,1)+LEFT(H166,1),":",RIGHT(E166,1)+RIGHT(G166,1)+RIGHT(H166,1))</f>
        <v>7:4</v>
      </c>
      <c r="J166" s="4">
        <f>IF(ISERROR(I166),"",IF(LEFT(E166,1)="3",2,1)+IF(LEFT(G166,1)="3",2,1)+IF(LEFT(H166,1)="3",2,1))</f>
        <v>5</v>
      </c>
      <c r="K166" s="23">
        <v>2</v>
      </c>
    </row>
    <row r="167" spans="1:11" ht="15">
      <c r="A167" s="28" t="str">
        <f>CONCATENATE($A$164,"_",K167)</f>
        <v>11_3</v>
      </c>
      <c r="B167" s="20" t="s">
        <v>332</v>
      </c>
      <c r="C167" s="79" t="str">
        <f>VLOOKUP(B167,$A$117:$H$120,3,0)</f>
        <v>Doskočil Matěj (TTC Říčany)</v>
      </c>
      <c r="D167" s="80"/>
      <c r="E167" s="11" t="str">
        <f>M178</f>
        <v>1:3</v>
      </c>
      <c r="F167" s="4" t="str">
        <f>CONCATENATE(RIGHT(G166,1),MID(G166,2,1),LEFT(G166,1))</f>
        <v>1:3</v>
      </c>
      <c r="G167" s="3" t="s">
        <v>279</v>
      </c>
      <c r="H167" s="4" t="str">
        <f>CONCATENATE(RIGHT(G168,1),MID(G168,2,1),LEFT(G168,1))</f>
        <v>3:2</v>
      </c>
      <c r="I167" s="5" t="str">
        <f>CONCATENATE(LEFT(E167,1)+LEFT(F167,1)+LEFT(H167,1),":",RIGHT(E167,1)+RIGHT(F167,1)+RIGHT(H167,1))</f>
        <v>5:8</v>
      </c>
      <c r="J167" s="4">
        <f>IF(ISERROR(I167),"",IF(LEFT(E167,1)="3",2,1)+IF(LEFT(F167,1)="3",2,1)+IF(LEFT(H167,1)="3",2,1))</f>
        <v>4</v>
      </c>
      <c r="K167" s="23">
        <v>3</v>
      </c>
    </row>
    <row r="168" spans="1:11" ht="15.75" thickBot="1">
      <c r="A168" s="28" t="str">
        <f>CONCATENATE($A$164,"_",K168)</f>
        <v>11_4</v>
      </c>
      <c r="B168" s="21" t="s">
        <v>333</v>
      </c>
      <c r="C168" s="72" t="str">
        <f>VLOOKUP(B168,$A$117:$H$120,3,0)</f>
        <v>Truksa Michal (TSM Kladno)</v>
      </c>
      <c r="D168" s="73"/>
      <c r="E168" s="12" t="str">
        <f>CONCATENATE(RIGHT(H165,1),MID(H165,2,1),LEFT(H165,1))</f>
        <v>0:3</v>
      </c>
      <c r="F168" s="6" t="str">
        <f>CONCATENATE(RIGHT(H166,1),MID(H166,2,1),LEFT(H166,1))</f>
        <v>0:3</v>
      </c>
      <c r="G168" s="6" t="str">
        <f>M174</f>
        <v>2:3</v>
      </c>
      <c r="H168" s="7" t="s">
        <v>279</v>
      </c>
      <c r="I168" s="8" t="str">
        <f>CONCATENATE(LEFT(E168,1)+LEFT(F168,1)+LEFT(G168,1),":",RIGHT(E168,1)+RIGHT(F168,1)+RIGHT(G168,1))</f>
        <v>2:9</v>
      </c>
      <c r="J168" s="6">
        <f>IF(ISERROR(I168),"",IF(LEFT(E168,1)="3",2,1)+IF(LEFT(F168,1)="3",2,1)+IF(LEFT(G168,1)="3",2,1))</f>
        <v>3</v>
      </c>
      <c r="K168" s="24">
        <v>4</v>
      </c>
    </row>
    <row r="169" ht="15.75" customHeight="1"/>
    <row r="170" spans="2:13" ht="15">
      <c r="B170" s="70" t="s">
        <v>283</v>
      </c>
      <c r="C170" s="70"/>
      <c r="D170" s="70"/>
      <c r="E170" s="70"/>
      <c r="F170" s="70"/>
      <c r="G170" s="70"/>
      <c r="H170" s="9" t="s">
        <v>284</v>
      </c>
      <c r="I170" s="9" t="s">
        <v>285</v>
      </c>
      <c r="J170" s="9" t="s">
        <v>286</v>
      </c>
      <c r="K170" s="9" t="s">
        <v>287</v>
      </c>
      <c r="L170" s="9" t="s">
        <v>288</v>
      </c>
      <c r="M170" s="9" t="s">
        <v>289</v>
      </c>
    </row>
    <row r="171" spans="2:13" ht="15">
      <c r="B171" s="69" t="str">
        <f>C165</f>
        <v>Hadač Filip (TTC Příbram)</v>
      </c>
      <c r="C171" s="69"/>
      <c r="D171" s="10" t="s">
        <v>290</v>
      </c>
      <c r="E171" s="69" t="str">
        <f>C168</f>
        <v>Truksa Michal (TSM Kladno)</v>
      </c>
      <c r="F171" s="69"/>
      <c r="G171" s="69"/>
      <c r="H171" s="25">
        <v>7</v>
      </c>
      <c r="I171" s="25">
        <v>10</v>
      </c>
      <c r="J171" s="25">
        <v>5</v>
      </c>
      <c r="K171" s="25"/>
      <c r="L171" s="25"/>
      <c r="M171" s="10" t="str">
        <f>IF(H171="","",IF(AND(K171="",J171&lt;0),"0:3",IF(AND(K171="",J171&gt;=0),"3:0",IF(AND(L171="",K171&lt;0),"1:3",IF(AND(L171="",K171&gt;=0),"3:1",IF(L171&lt;0,"2:3","3:2"))))))</f>
        <v>3:0</v>
      </c>
    </row>
    <row r="172" spans="2:13" ht="15">
      <c r="B172" s="69" t="str">
        <f>C166</f>
        <v>Petrovský Jakub (TSM Kladno)</v>
      </c>
      <c r="C172" s="69" t="e">
        <f>#REF!</f>
        <v>#REF!</v>
      </c>
      <c r="D172" s="10" t="s">
        <v>290</v>
      </c>
      <c r="E172" s="69" t="str">
        <f>C167</f>
        <v>Doskočil Matěj (TTC Říčany)</v>
      </c>
      <c r="F172" s="69" t="str">
        <f>C167</f>
        <v>Doskočil Matěj (TTC Říčany)</v>
      </c>
      <c r="G172" s="69"/>
      <c r="H172" s="25">
        <v>-9</v>
      </c>
      <c r="I172" s="25">
        <v>8</v>
      </c>
      <c r="J172" s="25">
        <v>7</v>
      </c>
      <c r="K172" s="25">
        <v>4</v>
      </c>
      <c r="L172" s="25"/>
      <c r="M172" s="10" t="str">
        <f>IF(H172="","",IF(AND(K172="",J172&lt;0),"0:3",IF(AND(K172="",J172&gt;=0),"3:0",IF(AND(L172="",K172&lt;0),"1:3",IF(AND(L172="",K172&gt;=0),"3:1",IF(L172&lt;0,"2:3","3:2"))))))</f>
        <v>3:1</v>
      </c>
    </row>
    <row r="173" spans="2:13" ht="15">
      <c r="B173" s="70" t="s">
        <v>291</v>
      </c>
      <c r="C173" s="70"/>
      <c r="D173" s="70"/>
      <c r="E173" s="70"/>
      <c r="F173" s="70"/>
      <c r="G173" s="70"/>
      <c r="H173" s="9" t="s">
        <v>284</v>
      </c>
      <c r="I173" s="9" t="s">
        <v>285</v>
      </c>
      <c r="J173" s="9" t="s">
        <v>286</v>
      </c>
      <c r="K173" s="9" t="s">
        <v>287</v>
      </c>
      <c r="L173" s="9" t="s">
        <v>288</v>
      </c>
      <c r="M173" s="9" t="s">
        <v>289</v>
      </c>
    </row>
    <row r="174" spans="2:13" ht="15">
      <c r="B174" s="69" t="str">
        <f>C168</f>
        <v>Truksa Michal (TSM Kladno)</v>
      </c>
      <c r="C174" s="69" t="str">
        <f>C168</f>
        <v>Truksa Michal (TSM Kladno)</v>
      </c>
      <c r="D174" s="10" t="s">
        <v>290</v>
      </c>
      <c r="E174" s="69" t="str">
        <f>C167</f>
        <v>Doskočil Matěj (TTC Říčany)</v>
      </c>
      <c r="F174" s="69" t="str">
        <f>C167</f>
        <v>Doskočil Matěj (TTC Říčany)</v>
      </c>
      <c r="G174" s="69"/>
      <c r="H174" s="25">
        <v>-12</v>
      </c>
      <c r="I174" s="25">
        <v>6</v>
      </c>
      <c r="J174" s="25">
        <v>9</v>
      </c>
      <c r="K174" s="25">
        <v>-8</v>
      </c>
      <c r="L174" s="25">
        <v>-7</v>
      </c>
      <c r="M174" s="10" t="str">
        <f>IF(H174="","",IF(AND(K174="",J174&lt;0),"0:3",IF(AND(K174="",J174&gt;=0),"3:0",IF(AND(L174="",K174&lt;0),"1:3",IF(AND(L174="",K174&gt;=0),"3:1",IF(L174&lt;0,"2:3","3:2"))))))</f>
        <v>2:3</v>
      </c>
    </row>
    <row r="175" spans="2:13" ht="15">
      <c r="B175" s="69" t="str">
        <f>C165</f>
        <v>Hadač Filip (TTC Příbram)</v>
      </c>
      <c r="C175" s="69" t="str">
        <f>C166</f>
        <v>Petrovský Jakub (TSM Kladno)</v>
      </c>
      <c r="D175" s="10" t="s">
        <v>290</v>
      </c>
      <c r="E175" s="69" t="str">
        <f>C166</f>
        <v>Petrovský Jakub (TSM Kladno)</v>
      </c>
      <c r="F175" s="69" t="str">
        <f>C166</f>
        <v>Petrovský Jakub (TSM Kladno)</v>
      </c>
      <c r="G175" s="69"/>
      <c r="H175" s="25">
        <v>10</v>
      </c>
      <c r="I175" s="25">
        <v>5</v>
      </c>
      <c r="J175" s="25">
        <v>-5</v>
      </c>
      <c r="K175" s="25">
        <v>8</v>
      </c>
      <c r="L175" s="25"/>
      <c r="M175" s="10" t="str">
        <f>IF(H175="","",IF(AND(K175="",J175&lt;0),"0:3",IF(AND(K175="",J175&gt;=0),"3:0",IF(AND(L175="",K175&lt;0),"1:3",IF(AND(L175="",K175&gt;=0),"3:1",IF(L175&lt;0,"2:3","3:2"))))))</f>
        <v>3:1</v>
      </c>
    </row>
    <row r="176" spans="2:13" ht="15">
      <c r="B176" s="70" t="s">
        <v>292</v>
      </c>
      <c r="C176" s="70"/>
      <c r="D176" s="70"/>
      <c r="E176" s="70"/>
      <c r="F176" s="70"/>
      <c r="G176" s="70"/>
      <c r="H176" s="9" t="s">
        <v>284</v>
      </c>
      <c r="I176" s="9" t="s">
        <v>285</v>
      </c>
      <c r="J176" s="9" t="s">
        <v>286</v>
      </c>
      <c r="K176" s="9" t="s">
        <v>287</v>
      </c>
      <c r="L176" s="9" t="s">
        <v>288</v>
      </c>
      <c r="M176" s="9" t="s">
        <v>289</v>
      </c>
    </row>
    <row r="177" spans="2:13" ht="15">
      <c r="B177" s="69" t="str">
        <f>C166</f>
        <v>Petrovský Jakub (TSM Kladno)</v>
      </c>
      <c r="C177" s="69" t="e">
        <f>#REF!</f>
        <v>#REF!</v>
      </c>
      <c r="D177" s="10" t="s">
        <v>290</v>
      </c>
      <c r="E177" s="69" t="str">
        <f>C168</f>
        <v>Truksa Michal (TSM Kladno)</v>
      </c>
      <c r="F177" s="69" t="str">
        <f>C168</f>
        <v>Truksa Michal (TSM Kladno)</v>
      </c>
      <c r="G177" s="69"/>
      <c r="H177" s="25">
        <v>15</v>
      </c>
      <c r="I177" s="25">
        <v>13</v>
      </c>
      <c r="J177" s="25">
        <v>7</v>
      </c>
      <c r="K177" s="25"/>
      <c r="L177" s="25"/>
      <c r="M177" s="10" t="str">
        <f>IF(H177="","",IF(AND(K177="",J177&lt;0),"0:3",IF(AND(K177="",J177&gt;=0),"3:0",IF(AND(L177="",K177&lt;0),"1:3",IF(AND(L177="",K177&gt;=0),"3:1",IF(L177&lt;0,"2:3","3:2"))))))</f>
        <v>3:0</v>
      </c>
    </row>
    <row r="178" spans="2:13" ht="15">
      <c r="B178" s="69" t="str">
        <f>C167</f>
        <v>Doskočil Matěj (TTC Říčany)</v>
      </c>
      <c r="C178" s="69" t="e">
        <f>#REF!</f>
        <v>#REF!</v>
      </c>
      <c r="D178" s="10" t="s">
        <v>290</v>
      </c>
      <c r="E178" s="69" t="str">
        <f>C165</f>
        <v>Hadač Filip (TTC Příbram)</v>
      </c>
      <c r="F178" s="69" t="str">
        <f>C165</f>
        <v>Hadač Filip (TTC Příbram)</v>
      </c>
      <c r="G178" s="69"/>
      <c r="H178" s="25">
        <v>9</v>
      </c>
      <c r="I178" s="25">
        <v>-6</v>
      </c>
      <c r="J178" s="25">
        <v>-10</v>
      </c>
      <c r="K178" s="25">
        <v>-7</v>
      </c>
      <c r="L178" s="25"/>
      <c r="M178" s="10" t="str">
        <f>IF(H178="","",IF(AND(K178="",J178&lt;0),"0:3",IF(AND(K178="",J178&gt;=0),"3:0",IF(AND(L178="",K178&lt;0),"1:3",IF(AND(L178="",K178&gt;=0),"3:1",IF(L178&lt;0,"2:3","3:2"))))))</f>
        <v>1:3</v>
      </c>
    </row>
    <row r="179" ht="15.75" thickBot="1"/>
    <row r="180" spans="1:11" ht="42" customHeight="1" thickBot="1">
      <c r="A180" s="28">
        <v>12</v>
      </c>
      <c r="B180" s="74" t="s">
        <v>433</v>
      </c>
      <c r="C180" s="75"/>
      <c r="D180" s="76"/>
      <c r="E180" s="13" t="str">
        <f>C181</f>
        <v>Kotrč Josef (TJ Dynamo Nelahozeves)</v>
      </c>
      <c r="F180" s="14" t="str">
        <f>C182</f>
        <v>Štochl Karel (TJ Chaloupky)</v>
      </c>
      <c r="G180" s="14" t="str">
        <f>C183</f>
        <v>Číž Daniel (TJ Sokol Uhlířské Janovice)</v>
      </c>
      <c r="H180" s="14" t="str">
        <f>C184</f>
        <v>Klem Ondřej (TJ Sokol Chlístovice)</v>
      </c>
      <c r="I180" s="13" t="s">
        <v>280</v>
      </c>
      <c r="J180" s="14" t="s">
        <v>281</v>
      </c>
      <c r="K180" s="15" t="s">
        <v>282</v>
      </c>
    </row>
    <row r="181" spans="1:12" ht="15">
      <c r="A181" s="28" t="str">
        <f>CONCATENATE($A$180,"_",K181)</f>
        <v>12_1</v>
      </c>
      <c r="B181" s="16" t="s">
        <v>334</v>
      </c>
      <c r="C181" s="77" t="str">
        <f>VLOOKUP(B181,$A$101:$H$104,3,0)</f>
        <v>Kotrč Josef (TJ Dynamo Nelahozeves)</v>
      </c>
      <c r="D181" s="78"/>
      <c r="E181" s="17" t="s">
        <v>279</v>
      </c>
      <c r="F181" s="18" t="str">
        <f>M191</f>
        <v>3:0</v>
      </c>
      <c r="G181" s="18" t="str">
        <f>CONCATENATE(RIGHT(E183,1),MID(E183,2,1),LEFT(E183,1))</f>
        <v>3:0</v>
      </c>
      <c r="H181" s="18" t="str">
        <f>M187</f>
        <v>1:3</v>
      </c>
      <c r="I181" s="19" t="str">
        <f>CONCATENATE(LEFT(F181,1)+LEFT(G181,1)+LEFT(H181,1),":",RIGHT(F181,1)+RIGHT(G181,1)+RIGHT(H181,1))</f>
        <v>7:3</v>
      </c>
      <c r="J181" s="18">
        <f>IF(ISERROR(I181),"",IF(LEFT(F181,1)="3",2,1)+IF(LEFT(G181,1)="3",2,1)+IF(LEFT(H181,1)="3",2,1))</f>
        <v>5</v>
      </c>
      <c r="K181" s="22">
        <v>1</v>
      </c>
      <c r="L181" s="55" t="s">
        <v>588</v>
      </c>
    </row>
    <row r="182" spans="1:12" ht="15">
      <c r="A182" s="28" t="str">
        <f>CONCATENATE($A$180,"_",K182)</f>
        <v>12_4</v>
      </c>
      <c r="B182" s="20" t="s">
        <v>335</v>
      </c>
      <c r="C182" s="79" t="str">
        <f>VLOOKUP(B182,$A$101:$H$104,3,0)</f>
        <v>Štochl Karel (TJ Chaloupky)</v>
      </c>
      <c r="D182" s="80"/>
      <c r="E182" s="11" t="str">
        <f>CONCATENATE(RIGHT(F181,1),MID(F181,2,1),LEFT(F181,1))</f>
        <v>0:3</v>
      </c>
      <c r="F182" s="3" t="s">
        <v>279</v>
      </c>
      <c r="G182" s="4" t="str">
        <f>M188</f>
        <v>0:3</v>
      </c>
      <c r="H182" s="4" t="str">
        <f>M193</f>
        <v>0:3</v>
      </c>
      <c r="I182" s="5" t="str">
        <f>CONCATENATE(LEFT(E182,1)+LEFT(G182,1)+LEFT(H182,1),":",RIGHT(E182,1)+RIGHT(G182,1)+RIGHT(H182,1))</f>
        <v>0:9</v>
      </c>
      <c r="J182" s="4">
        <f>IF(ISERROR(I182),"",IF(LEFT(E182,1)="3",2,1)+IF(LEFT(G182,1)="3",2,1)+IF(LEFT(H182,1)="3",2,1))</f>
        <v>3</v>
      </c>
      <c r="K182" s="23">
        <v>4</v>
      </c>
      <c r="L182" s="55"/>
    </row>
    <row r="183" spans="1:12" ht="15">
      <c r="A183" s="28" t="str">
        <f>CONCATENATE($A$180,"_",K183)</f>
        <v>12_3</v>
      </c>
      <c r="B183" s="20" t="s">
        <v>336</v>
      </c>
      <c r="C183" s="79" t="str">
        <f>VLOOKUP(B183,$A$117:$H$120,3,0)</f>
        <v>Číž Daniel (TJ Sokol Uhlířské Janovice)</v>
      </c>
      <c r="D183" s="80"/>
      <c r="E183" s="11" t="str">
        <f>M194</f>
        <v>0:3</v>
      </c>
      <c r="F183" s="4" t="str">
        <f>CONCATENATE(RIGHT(G182,1),MID(G182,2,1),LEFT(G182,1))</f>
        <v>3:0</v>
      </c>
      <c r="G183" s="3" t="s">
        <v>279</v>
      </c>
      <c r="H183" s="4" t="str">
        <f>CONCATENATE(RIGHT(G184,1),MID(G184,2,1),LEFT(G184,1))</f>
        <v>3:2</v>
      </c>
      <c r="I183" s="5" t="str">
        <f>CONCATENATE(LEFT(E183,1)+LEFT(F183,1)+LEFT(H183,1),":",RIGHT(E183,1)+RIGHT(F183,1)+RIGHT(H183,1))</f>
        <v>6:5</v>
      </c>
      <c r="J183" s="4">
        <f>IF(ISERROR(I183),"",IF(LEFT(E183,1)="3",2,1)+IF(LEFT(F183,1)="3",2,1)+IF(LEFT(H183,1)="3",2,1))</f>
        <v>5</v>
      </c>
      <c r="K183" s="23">
        <v>3</v>
      </c>
      <c r="L183" s="55" t="s">
        <v>596</v>
      </c>
    </row>
    <row r="184" spans="1:12" ht="15.75" thickBot="1">
      <c r="A184" s="28" t="str">
        <f>CONCATENATE($A$180,"_",K184)</f>
        <v>12_2</v>
      </c>
      <c r="B184" s="21" t="s">
        <v>337</v>
      </c>
      <c r="C184" s="72" t="str">
        <f>VLOOKUP(B184,$A$117:$H$120,3,0)</f>
        <v>Klem Ondřej (TJ Sokol Chlístovice)</v>
      </c>
      <c r="D184" s="73"/>
      <c r="E184" s="12" t="str">
        <f>CONCATENATE(RIGHT(H181,1),MID(H181,2,1),LEFT(H181,1))</f>
        <v>3:1</v>
      </c>
      <c r="F184" s="6" t="str">
        <f>CONCATENATE(RIGHT(H182,1),MID(H182,2,1),LEFT(H182,1))</f>
        <v>3:0</v>
      </c>
      <c r="G184" s="6" t="str">
        <f>M190</f>
        <v>2:3</v>
      </c>
      <c r="H184" s="7" t="s">
        <v>279</v>
      </c>
      <c r="I184" s="8" t="str">
        <f>CONCATENATE(LEFT(E184,1)+LEFT(F184,1)+LEFT(G184,1),":",RIGHT(E184,1)+RIGHT(F184,1)+RIGHT(G184,1))</f>
        <v>8:4</v>
      </c>
      <c r="J184" s="6">
        <f>IF(ISERROR(I184),"",IF(LEFT(E184,1)="3",2,1)+IF(LEFT(F184,1)="3",2,1)+IF(LEFT(G184,1)="3",2,1))</f>
        <v>5</v>
      </c>
      <c r="K184" s="24">
        <v>2</v>
      </c>
      <c r="L184" s="55" t="s">
        <v>604</v>
      </c>
    </row>
    <row r="186" spans="2:13" ht="15">
      <c r="B186" s="70" t="s">
        <v>283</v>
      </c>
      <c r="C186" s="70"/>
      <c r="D186" s="70"/>
      <c r="E186" s="70"/>
      <c r="F186" s="70"/>
      <c r="G186" s="70"/>
      <c r="H186" s="9" t="s">
        <v>284</v>
      </c>
      <c r="I186" s="9" t="s">
        <v>285</v>
      </c>
      <c r="J186" s="9" t="s">
        <v>286</v>
      </c>
      <c r="K186" s="9" t="s">
        <v>287</v>
      </c>
      <c r="L186" s="9" t="s">
        <v>288</v>
      </c>
      <c r="M186" s="9" t="s">
        <v>289</v>
      </c>
    </row>
    <row r="187" spans="2:13" ht="15">
      <c r="B187" s="69" t="str">
        <f>C181</f>
        <v>Kotrč Josef (TJ Dynamo Nelahozeves)</v>
      </c>
      <c r="C187" s="69"/>
      <c r="D187" s="10" t="s">
        <v>290</v>
      </c>
      <c r="E187" s="69" t="str">
        <f>C184</f>
        <v>Klem Ondřej (TJ Sokol Chlístovice)</v>
      </c>
      <c r="F187" s="69"/>
      <c r="G187" s="69"/>
      <c r="H187" s="25">
        <v>-6</v>
      </c>
      <c r="I187" s="25">
        <v>-6</v>
      </c>
      <c r="J187" s="25">
        <v>4</v>
      </c>
      <c r="K187" s="25">
        <v>-6</v>
      </c>
      <c r="L187" s="25"/>
      <c r="M187" s="10" t="str">
        <f>IF(H187="","",IF(AND(K187="",J187&lt;0),"0:3",IF(AND(K187="",J187&gt;=0),"3:0",IF(AND(L187="",K187&lt;0),"1:3",IF(AND(L187="",K187&gt;=0),"3:1",IF(L187&lt;0,"2:3","3:2"))))))</f>
        <v>1:3</v>
      </c>
    </row>
    <row r="188" spans="2:13" ht="15">
      <c r="B188" s="69" t="str">
        <f>C182</f>
        <v>Štochl Karel (TJ Chaloupky)</v>
      </c>
      <c r="C188" s="69" t="e">
        <f>#REF!</f>
        <v>#REF!</v>
      </c>
      <c r="D188" s="10" t="s">
        <v>290</v>
      </c>
      <c r="E188" s="69" t="str">
        <f>C183</f>
        <v>Číž Daniel (TJ Sokol Uhlířské Janovice)</v>
      </c>
      <c r="F188" s="69" t="str">
        <f>C183</f>
        <v>Číž Daniel (TJ Sokol Uhlířské Janovice)</v>
      </c>
      <c r="G188" s="69"/>
      <c r="H188" s="25">
        <v>-7</v>
      </c>
      <c r="I188" s="25">
        <v>-9</v>
      </c>
      <c r="J188" s="25">
        <v>-8</v>
      </c>
      <c r="K188" s="25"/>
      <c r="L188" s="25"/>
      <c r="M188" s="10" t="str">
        <f>IF(H188="","",IF(AND(K188="",J188&lt;0),"0:3",IF(AND(K188="",J188&gt;=0),"3:0",IF(AND(L188="",K188&lt;0),"1:3",IF(AND(L188="",K188&gt;=0),"3:1",IF(L188&lt;0,"2:3","3:2"))))))</f>
        <v>0:3</v>
      </c>
    </row>
    <row r="189" spans="2:13" ht="15">
      <c r="B189" s="70" t="s">
        <v>291</v>
      </c>
      <c r="C189" s="70"/>
      <c r="D189" s="70"/>
      <c r="E189" s="70"/>
      <c r="F189" s="70"/>
      <c r="G189" s="70"/>
      <c r="H189" s="9" t="s">
        <v>284</v>
      </c>
      <c r="I189" s="9" t="s">
        <v>285</v>
      </c>
      <c r="J189" s="9" t="s">
        <v>286</v>
      </c>
      <c r="K189" s="9" t="s">
        <v>287</v>
      </c>
      <c r="L189" s="9" t="s">
        <v>288</v>
      </c>
      <c r="M189" s="9" t="s">
        <v>289</v>
      </c>
    </row>
    <row r="190" spans="2:13" ht="15">
      <c r="B190" s="69" t="str">
        <f>C184</f>
        <v>Klem Ondřej (TJ Sokol Chlístovice)</v>
      </c>
      <c r="C190" s="69" t="str">
        <f>C184</f>
        <v>Klem Ondřej (TJ Sokol Chlístovice)</v>
      </c>
      <c r="D190" s="10" t="s">
        <v>290</v>
      </c>
      <c r="E190" s="69" t="str">
        <f>C183</f>
        <v>Číž Daniel (TJ Sokol Uhlířské Janovice)</v>
      </c>
      <c r="F190" s="69" t="str">
        <f>C183</f>
        <v>Číž Daniel (TJ Sokol Uhlířské Janovice)</v>
      </c>
      <c r="G190" s="69"/>
      <c r="H190" s="25">
        <v>-7</v>
      </c>
      <c r="I190" s="25">
        <v>9</v>
      </c>
      <c r="J190" s="25">
        <v>-8</v>
      </c>
      <c r="K190" s="25">
        <v>9</v>
      </c>
      <c r="L190" s="25">
        <v>-5</v>
      </c>
      <c r="M190" s="10" t="str">
        <f>IF(H190="","",IF(AND(K190="",J190&lt;0),"0:3",IF(AND(K190="",J190&gt;=0),"3:0",IF(AND(L190="",K190&lt;0),"1:3",IF(AND(L190="",K190&gt;=0),"3:1",IF(L190&lt;0,"2:3","3:2"))))))</f>
        <v>2:3</v>
      </c>
    </row>
    <row r="191" spans="2:13" ht="15">
      <c r="B191" s="69" t="str">
        <f>C181</f>
        <v>Kotrč Josef (TJ Dynamo Nelahozeves)</v>
      </c>
      <c r="C191" s="69" t="str">
        <f>C182</f>
        <v>Štochl Karel (TJ Chaloupky)</v>
      </c>
      <c r="D191" s="10" t="s">
        <v>290</v>
      </c>
      <c r="E191" s="69" t="str">
        <f>C182</f>
        <v>Štochl Karel (TJ Chaloupky)</v>
      </c>
      <c r="F191" s="69" t="str">
        <f>C182</f>
        <v>Štochl Karel (TJ Chaloupky)</v>
      </c>
      <c r="G191" s="69"/>
      <c r="H191" s="25">
        <v>7</v>
      </c>
      <c r="I191" s="25">
        <v>8</v>
      </c>
      <c r="J191" s="25">
        <v>8</v>
      </c>
      <c r="K191" s="25"/>
      <c r="L191" s="25"/>
      <c r="M191" s="10" t="str">
        <f>IF(H191="","",IF(AND(K191="",J191&lt;0),"0:3",IF(AND(K191="",J191&gt;=0),"3:0",IF(AND(L191="",K191&lt;0),"1:3",IF(AND(L191="",K191&gt;=0),"3:1",IF(L191&lt;0,"2:3","3:2"))))))</f>
        <v>3:0</v>
      </c>
    </row>
    <row r="192" spans="2:13" ht="15">
      <c r="B192" s="70" t="s">
        <v>292</v>
      </c>
      <c r="C192" s="70"/>
      <c r="D192" s="70"/>
      <c r="E192" s="70"/>
      <c r="F192" s="70"/>
      <c r="G192" s="70"/>
      <c r="H192" s="9" t="s">
        <v>284</v>
      </c>
      <c r="I192" s="9" t="s">
        <v>285</v>
      </c>
      <c r="J192" s="9" t="s">
        <v>286</v>
      </c>
      <c r="K192" s="9" t="s">
        <v>287</v>
      </c>
      <c r="L192" s="9" t="s">
        <v>288</v>
      </c>
      <c r="M192" s="9" t="s">
        <v>289</v>
      </c>
    </row>
    <row r="193" spans="2:13" ht="15">
      <c r="B193" s="69" t="str">
        <f>C182</f>
        <v>Štochl Karel (TJ Chaloupky)</v>
      </c>
      <c r="C193" s="69" t="e">
        <f>#REF!</f>
        <v>#REF!</v>
      </c>
      <c r="D193" s="10" t="s">
        <v>290</v>
      </c>
      <c r="E193" s="69" t="str">
        <f>C184</f>
        <v>Klem Ondřej (TJ Sokol Chlístovice)</v>
      </c>
      <c r="F193" s="69" t="str">
        <f>C184</f>
        <v>Klem Ondřej (TJ Sokol Chlístovice)</v>
      </c>
      <c r="G193" s="69"/>
      <c r="H193" s="25">
        <v>-10</v>
      </c>
      <c r="I193" s="25">
        <v>-5</v>
      </c>
      <c r="J193" s="25">
        <v>-3</v>
      </c>
      <c r="K193" s="25"/>
      <c r="L193" s="25"/>
      <c r="M193" s="10" t="str">
        <f>IF(H193="","",IF(AND(K193="",J193&lt;0),"0:3",IF(AND(K193="",J193&gt;=0),"3:0",IF(AND(L193="",K193&lt;0),"1:3",IF(AND(L193="",K193&gt;=0),"3:1",IF(L193&lt;0,"2:3","3:2"))))))</f>
        <v>0:3</v>
      </c>
    </row>
    <row r="194" spans="2:13" ht="15">
      <c r="B194" s="69" t="str">
        <f>C183</f>
        <v>Číž Daniel (TJ Sokol Uhlířské Janovice)</v>
      </c>
      <c r="C194" s="69" t="e">
        <f>#REF!</f>
        <v>#REF!</v>
      </c>
      <c r="D194" s="10" t="s">
        <v>290</v>
      </c>
      <c r="E194" s="69" t="str">
        <f>C181</f>
        <v>Kotrč Josef (TJ Dynamo Nelahozeves)</v>
      </c>
      <c r="F194" s="69" t="str">
        <f>C181</f>
        <v>Kotrč Josef (TJ Dynamo Nelahozeves)</v>
      </c>
      <c r="G194" s="69"/>
      <c r="H194" s="25">
        <v>-5</v>
      </c>
      <c r="I194" s="25">
        <v>-9</v>
      </c>
      <c r="J194" s="25">
        <v>-4</v>
      </c>
      <c r="K194" s="25"/>
      <c r="L194" s="25"/>
      <c r="M194" s="10" t="str">
        <f>IF(H194="","",IF(AND(K194="",J194&lt;0),"0:3",IF(AND(K194="",J194&gt;=0),"3:0",IF(AND(L194="",K194&lt;0),"1:3",IF(AND(L194="",K194&gt;=0),"3:1",IF(L194&lt;0,"2:3","3:2"))))))</f>
        <v>0:3</v>
      </c>
    </row>
  </sheetData>
  <sheetProtection sheet="1" objects="1" scenarios="1"/>
  <mergeCells count="236">
    <mergeCell ref="B9:C9"/>
    <mergeCell ref="E9:G9"/>
    <mergeCell ref="C5:D5"/>
    <mergeCell ref="B7:G7"/>
    <mergeCell ref="B8:C8"/>
    <mergeCell ref="E8:G8"/>
    <mergeCell ref="B1:D1"/>
    <mergeCell ref="C2:D2"/>
    <mergeCell ref="C3:D3"/>
    <mergeCell ref="C4:D4"/>
    <mergeCell ref="C20:D20"/>
    <mergeCell ref="C21:D21"/>
    <mergeCell ref="B10:G10"/>
    <mergeCell ref="B11:C11"/>
    <mergeCell ref="E11:G11"/>
    <mergeCell ref="B15:C15"/>
    <mergeCell ref="E15:G15"/>
    <mergeCell ref="B18:D18"/>
    <mergeCell ref="C19:D19"/>
    <mergeCell ref="B12:C12"/>
    <mergeCell ref="E12:G12"/>
    <mergeCell ref="B13:G13"/>
    <mergeCell ref="B14:C14"/>
    <mergeCell ref="E14:G14"/>
    <mergeCell ref="B30:G30"/>
    <mergeCell ref="B31:C31"/>
    <mergeCell ref="E31:G31"/>
    <mergeCell ref="C22:D22"/>
    <mergeCell ref="B24:G24"/>
    <mergeCell ref="B27:G27"/>
    <mergeCell ref="B28:C28"/>
    <mergeCell ref="E28:G28"/>
    <mergeCell ref="B29:C29"/>
    <mergeCell ref="E29:G29"/>
    <mergeCell ref="B25:C25"/>
    <mergeCell ref="E25:G25"/>
    <mergeCell ref="B26:C26"/>
    <mergeCell ref="E26:G26"/>
    <mergeCell ref="B42:C42"/>
    <mergeCell ref="E42:G42"/>
    <mergeCell ref="B32:C32"/>
    <mergeCell ref="E32:G32"/>
    <mergeCell ref="C38:D38"/>
    <mergeCell ref="B40:G40"/>
    <mergeCell ref="B41:C41"/>
    <mergeCell ref="E41:G41"/>
    <mergeCell ref="B34:D34"/>
    <mergeCell ref="C35:D35"/>
    <mergeCell ref="C36:D36"/>
    <mergeCell ref="C37:D37"/>
    <mergeCell ref="C53:D53"/>
    <mergeCell ref="C54:D54"/>
    <mergeCell ref="B43:G43"/>
    <mergeCell ref="B44:C44"/>
    <mergeCell ref="E44:G44"/>
    <mergeCell ref="B48:C48"/>
    <mergeCell ref="E48:G48"/>
    <mergeCell ref="B51:D51"/>
    <mergeCell ref="C52:D52"/>
    <mergeCell ref="B45:C45"/>
    <mergeCell ref="E45:G45"/>
    <mergeCell ref="B46:G46"/>
    <mergeCell ref="B47:C47"/>
    <mergeCell ref="E47:G47"/>
    <mergeCell ref="B63:G63"/>
    <mergeCell ref="B64:C64"/>
    <mergeCell ref="E64:G64"/>
    <mergeCell ref="C55:D55"/>
    <mergeCell ref="B57:G57"/>
    <mergeCell ref="B60:G60"/>
    <mergeCell ref="B61:C61"/>
    <mergeCell ref="E61:G61"/>
    <mergeCell ref="B62:C62"/>
    <mergeCell ref="E62:G62"/>
    <mergeCell ref="B58:C58"/>
    <mergeCell ref="E58:G58"/>
    <mergeCell ref="B59:C59"/>
    <mergeCell ref="E59:G59"/>
    <mergeCell ref="B75:C75"/>
    <mergeCell ref="E75:G75"/>
    <mergeCell ref="B65:C65"/>
    <mergeCell ref="E65:G65"/>
    <mergeCell ref="C71:D71"/>
    <mergeCell ref="B73:G73"/>
    <mergeCell ref="B74:C74"/>
    <mergeCell ref="E74:G74"/>
    <mergeCell ref="B67:D67"/>
    <mergeCell ref="C68:D68"/>
    <mergeCell ref="C69:D69"/>
    <mergeCell ref="C70:D70"/>
    <mergeCell ref="C85:D85"/>
    <mergeCell ref="C86:D86"/>
    <mergeCell ref="B76:G76"/>
    <mergeCell ref="B77:C77"/>
    <mergeCell ref="E77:G77"/>
    <mergeCell ref="B81:C81"/>
    <mergeCell ref="E81:G81"/>
    <mergeCell ref="B83:D83"/>
    <mergeCell ref="C84:D84"/>
    <mergeCell ref="B78:C78"/>
    <mergeCell ref="E78:G78"/>
    <mergeCell ref="B79:G79"/>
    <mergeCell ref="B80:C80"/>
    <mergeCell ref="E80:G80"/>
    <mergeCell ref="B95:G95"/>
    <mergeCell ref="B96:C96"/>
    <mergeCell ref="E96:G96"/>
    <mergeCell ref="C87:D87"/>
    <mergeCell ref="B89:G89"/>
    <mergeCell ref="B92:G92"/>
    <mergeCell ref="B93:C93"/>
    <mergeCell ref="E93:G93"/>
    <mergeCell ref="B94:C94"/>
    <mergeCell ref="E94:G94"/>
    <mergeCell ref="B90:C90"/>
    <mergeCell ref="E90:G90"/>
    <mergeCell ref="B91:C91"/>
    <mergeCell ref="E91:G91"/>
    <mergeCell ref="B108:C108"/>
    <mergeCell ref="E108:G108"/>
    <mergeCell ref="B97:C97"/>
    <mergeCell ref="E97:G97"/>
    <mergeCell ref="C104:D104"/>
    <mergeCell ref="B106:G106"/>
    <mergeCell ref="B107:C107"/>
    <mergeCell ref="E107:G107"/>
    <mergeCell ref="B100:D100"/>
    <mergeCell ref="C101:D101"/>
    <mergeCell ref="C102:D102"/>
    <mergeCell ref="C103:D103"/>
    <mergeCell ref="C118:D118"/>
    <mergeCell ref="C119:D119"/>
    <mergeCell ref="B109:G109"/>
    <mergeCell ref="B110:C110"/>
    <mergeCell ref="E110:G110"/>
    <mergeCell ref="B114:C114"/>
    <mergeCell ref="E114:G114"/>
    <mergeCell ref="B116:D116"/>
    <mergeCell ref="C117:D117"/>
    <mergeCell ref="B111:C111"/>
    <mergeCell ref="E111:G111"/>
    <mergeCell ref="B112:G112"/>
    <mergeCell ref="B113:C113"/>
    <mergeCell ref="E113:G113"/>
    <mergeCell ref="B128:G128"/>
    <mergeCell ref="B129:C129"/>
    <mergeCell ref="E129:G129"/>
    <mergeCell ref="C120:D120"/>
    <mergeCell ref="B122:G122"/>
    <mergeCell ref="B125:G125"/>
    <mergeCell ref="B126:C126"/>
    <mergeCell ref="E126:G126"/>
    <mergeCell ref="B127:C127"/>
    <mergeCell ref="E127:G127"/>
    <mergeCell ref="B123:C123"/>
    <mergeCell ref="E123:G123"/>
    <mergeCell ref="B124:C124"/>
    <mergeCell ref="E124:G124"/>
    <mergeCell ref="B141:C141"/>
    <mergeCell ref="E141:G141"/>
    <mergeCell ref="B130:C130"/>
    <mergeCell ref="E130:G130"/>
    <mergeCell ref="C137:D137"/>
    <mergeCell ref="B139:G139"/>
    <mergeCell ref="B140:C140"/>
    <mergeCell ref="E140:G140"/>
    <mergeCell ref="B133:D133"/>
    <mergeCell ref="C134:D134"/>
    <mergeCell ref="C135:D135"/>
    <mergeCell ref="C136:D136"/>
    <mergeCell ref="B153:G153"/>
    <mergeCell ref="B154:C154"/>
    <mergeCell ref="E154:G154"/>
    <mergeCell ref="B142:G142"/>
    <mergeCell ref="B143:C143"/>
    <mergeCell ref="E143:G143"/>
    <mergeCell ref="B155:C155"/>
    <mergeCell ref="E155:G155"/>
    <mergeCell ref="B144:G144"/>
    <mergeCell ref="B145:C145"/>
    <mergeCell ref="E145:G145"/>
    <mergeCell ref="B147:D147"/>
    <mergeCell ref="C148:D148"/>
    <mergeCell ref="C149:D149"/>
    <mergeCell ref="C150:D150"/>
    <mergeCell ref="C151:D151"/>
    <mergeCell ref="B159:G159"/>
    <mergeCell ref="B160:C160"/>
    <mergeCell ref="E160:G160"/>
    <mergeCell ref="B161:C161"/>
    <mergeCell ref="E161:G161"/>
    <mergeCell ref="B156:G156"/>
    <mergeCell ref="B157:C157"/>
    <mergeCell ref="E157:G157"/>
    <mergeCell ref="B158:C158"/>
    <mergeCell ref="E158:G158"/>
    <mergeCell ref="B174:C174"/>
    <mergeCell ref="E174:G174"/>
    <mergeCell ref="B164:D164"/>
    <mergeCell ref="C165:D165"/>
    <mergeCell ref="E175:G175"/>
    <mergeCell ref="C166:D166"/>
    <mergeCell ref="C167:D167"/>
    <mergeCell ref="C168:D168"/>
    <mergeCell ref="B170:G170"/>
    <mergeCell ref="B171:C171"/>
    <mergeCell ref="E171:G171"/>
    <mergeCell ref="B172:C172"/>
    <mergeCell ref="E172:G172"/>
    <mergeCell ref="B173:G173"/>
    <mergeCell ref="C182:D182"/>
    <mergeCell ref="C183:D183"/>
    <mergeCell ref="C184:D184"/>
    <mergeCell ref="B175:C175"/>
    <mergeCell ref="B186:G186"/>
    <mergeCell ref="B187:C187"/>
    <mergeCell ref="E187:G187"/>
    <mergeCell ref="B176:G176"/>
    <mergeCell ref="B177:C177"/>
    <mergeCell ref="E177:G177"/>
    <mergeCell ref="B178:C178"/>
    <mergeCell ref="E178:G178"/>
    <mergeCell ref="B180:D180"/>
    <mergeCell ref="C181:D181"/>
    <mergeCell ref="B192:G192"/>
    <mergeCell ref="B193:C193"/>
    <mergeCell ref="E193:G193"/>
    <mergeCell ref="B194:C194"/>
    <mergeCell ref="E194:G194"/>
    <mergeCell ref="B191:C191"/>
    <mergeCell ref="E191:G191"/>
    <mergeCell ref="B188:C188"/>
    <mergeCell ref="E188:G188"/>
    <mergeCell ref="B189:G189"/>
    <mergeCell ref="B190:C190"/>
    <mergeCell ref="E190:G190"/>
  </mergeCells>
  <conditionalFormatting sqref="I2">
    <cfRule type="expression" priority="22" dxfId="0">
      <formula>ISERROR(I2)</formula>
    </cfRule>
  </conditionalFormatting>
  <conditionalFormatting sqref="I3:I5">
    <cfRule type="expression" priority="21" dxfId="0">
      <formula>ISERROR(I3)</formula>
    </cfRule>
  </conditionalFormatting>
  <conditionalFormatting sqref="I19">
    <cfRule type="expression" priority="20" dxfId="0">
      <formula>ISERROR(I19)</formula>
    </cfRule>
  </conditionalFormatting>
  <conditionalFormatting sqref="I20:I22">
    <cfRule type="expression" priority="19" dxfId="0">
      <formula>ISERROR(I20)</formula>
    </cfRule>
  </conditionalFormatting>
  <conditionalFormatting sqref="I35">
    <cfRule type="expression" priority="18" dxfId="0">
      <formula>ISERROR(I35)</formula>
    </cfRule>
  </conditionalFormatting>
  <conditionalFormatting sqref="I36:I38">
    <cfRule type="expression" priority="17" dxfId="0">
      <formula>ISERROR(I36)</formula>
    </cfRule>
  </conditionalFormatting>
  <conditionalFormatting sqref="I52">
    <cfRule type="expression" priority="16" dxfId="0">
      <formula>ISERROR(I52)</formula>
    </cfRule>
  </conditionalFormatting>
  <conditionalFormatting sqref="I53:I55">
    <cfRule type="expression" priority="15" dxfId="0">
      <formula>ISERROR(I53)</formula>
    </cfRule>
  </conditionalFormatting>
  <conditionalFormatting sqref="I68">
    <cfRule type="expression" priority="14" dxfId="0">
      <formula>ISERROR(I68)</formula>
    </cfRule>
  </conditionalFormatting>
  <conditionalFormatting sqref="I69:I71">
    <cfRule type="expression" priority="13" dxfId="0">
      <formula>ISERROR(I69)</formula>
    </cfRule>
  </conditionalFormatting>
  <conditionalFormatting sqref="I84">
    <cfRule type="expression" priority="12" dxfId="0">
      <formula>ISERROR(I84)</formula>
    </cfRule>
  </conditionalFormatting>
  <conditionalFormatting sqref="I85:I87">
    <cfRule type="expression" priority="11" dxfId="0">
      <formula>ISERROR(I85)</formula>
    </cfRule>
  </conditionalFormatting>
  <conditionalFormatting sqref="I101">
    <cfRule type="expression" priority="10" dxfId="0">
      <formula>ISERROR(I101)</formula>
    </cfRule>
  </conditionalFormatting>
  <conditionalFormatting sqref="I102:I104">
    <cfRule type="expression" priority="9" dxfId="0">
      <formula>ISERROR(I102)</formula>
    </cfRule>
  </conditionalFormatting>
  <conditionalFormatting sqref="I117">
    <cfRule type="expression" priority="8" dxfId="0">
      <formula>ISERROR(I117)</formula>
    </cfRule>
  </conditionalFormatting>
  <conditionalFormatting sqref="I118:I120">
    <cfRule type="expression" priority="7" dxfId="0">
      <formula>ISERROR(I118)</formula>
    </cfRule>
  </conditionalFormatting>
  <conditionalFormatting sqref="I148">
    <cfRule type="expression" priority="6" dxfId="0">
      <formula>ISERROR(I148)</formula>
    </cfRule>
  </conditionalFormatting>
  <conditionalFormatting sqref="I149:I151">
    <cfRule type="expression" priority="5" dxfId="0">
      <formula>ISERROR(I149)</formula>
    </cfRule>
  </conditionalFormatting>
  <conditionalFormatting sqref="I165">
    <cfRule type="expression" priority="4" dxfId="0">
      <formula>ISERROR(I165)</formula>
    </cfRule>
  </conditionalFormatting>
  <conditionalFormatting sqref="I166:I168">
    <cfRule type="expression" priority="3" dxfId="0">
      <formula>ISERROR(I166)</formula>
    </cfRule>
  </conditionalFormatting>
  <conditionalFormatting sqref="I181">
    <cfRule type="expression" priority="2" dxfId="0">
      <formula>ISERROR(I181)</formula>
    </cfRule>
  </conditionalFormatting>
  <conditionalFormatting sqref="I182:I184">
    <cfRule type="expression" priority="1" dxfId="0">
      <formula>ISERROR(I182)</formula>
    </cfRule>
  </conditionalFormatting>
  <printOptions horizontalCentered="1" vertic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Jana</cp:lastModifiedBy>
  <cp:lastPrinted>2015-12-06T14:43:07Z</cp:lastPrinted>
  <dcterms:created xsi:type="dcterms:W3CDTF">2015-09-20T09:35:04Z</dcterms:created>
  <dcterms:modified xsi:type="dcterms:W3CDTF">2016-10-21T07:10:51Z</dcterms:modified>
  <cp:category/>
  <cp:version/>
  <cp:contentType/>
  <cp:contentStatus/>
</cp:coreProperties>
</file>